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7320" windowHeight="13680" tabRatio="500" activeTab="0"/>
  </bookViews>
  <sheets>
    <sheet name="GHG Avoided, all TNC drivers" sheetId="1" r:id="rId1"/>
  </sheets>
  <definedNames/>
  <calcPr fullCalcOnLoad="1"/>
</workbook>
</file>

<file path=xl/sharedStrings.xml><?xml version="1.0" encoding="utf-8"?>
<sst xmlns="http://schemas.openxmlformats.org/spreadsheetml/2006/main" count="64" uniqueCount="54">
  <si>
    <t>Metric</t>
  </si>
  <si>
    <t>Count</t>
  </si>
  <si>
    <t>Units</t>
  </si>
  <si>
    <t xml:space="preserve">Comment </t>
  </si>
  <si>
    <t>Reference</t>
  </si>
  <si>
    <t>VMT/day</t>
  </si>
  <si>
    <t>https://www.sfcta.org/sites/default/files/content/Planning/TNCs/TNCs_Today_112917.pdf</t>
  </si>
  <si>
    <t xml:space="preserve">VMT/day </t>
  </si>
  <si>
    <t>lbs/metric tons</t>
  </si>
  <si>
    <t>San Francisco Case Study</t>
  </si>
  <si>
    <t>lbs of CO2/kWh</t>
  </si>
  <si>
    <t xml:space="preserve">San Mateo Project Impact </t>
  </si>
  <si>
    <t>CA Air Resources Board EMFAC2017 Web Database, see sheet 2 for data downloaded</t>
  </si>
  <si>
    <t>SF total daily vehicle miles traveled (VMT)</t>
  </si>
  <si>
    <t xml:space="preserve">VMT for light-duty automobiles (LDA) </t>
  </si>
  <si>
    <t xml:space="preserve">This includes all types of vehicles, including passanger cars, trucks, buses, etc. </t>
  </si>
  <si>
    <t>CARB defines LDA as passanger cars. I narrowed it down to LDA because all ride-hailing cars are passanger cars</t>
  </si>
  <si>
    <t xml:space="preserve">This estimated VMT is only for intra-SF vehicle trips so does not account for regional trips </t>
  </si>
  <si>
    <t xml:space="preserve">Ride-hailing services VTM out of total passanger cars VMT </t>
  </si>
  <si>
    <t xml:space="preserve">San Mateo County total daily VMT </t>
  </si>
  <si>
    <t>VMT for LDA</t>
  </si>
  <si>
    <t>CA Air Resources Board EMFAC2017 Web Database, see sheet 3 for data downloaded</t>
  </si>
  <si>
    <t xml:space="preserve">g/metric tons </t>
  </si>
  <si>
    <t>g CO2/day</t>
  </si>
  <si>
    <t>Mt CO2/day</t>
  </si>
  <si>
    <t>Mt CO2/year</t>
  </si>
  <si>
    <t>ECOplus CO2 Emission Factor</t>
  </si>
  <si>
    <t>https://pluginamerica.org/how-much-does-it-cost-charge-electric-car/</t>
  </si>
  <si>
    <t>lbs CO2/VMT</t>
  </si>
  <si>
    <t>kWh/VMT</t>
  </si>
  <si>
    <t>Gas-powered LDA CO2 Emission Rate</t>
  </si>
  <si>
    <t xml:space="preserve">Estimated EV charge CO2 emission rate </t>
  </si>
  <si>
    <t>g CO2/VMT</t>
  </si>
  <si>
    <t>lbs CO2/day</t>
  </si>
  <si>
    <t xml:space="preserve">GHG Avoided </t>
  </si>
  <si>
    <t>Based on 2017 San Francisco County Transportation Authority Report</t>
  </si>
  <si>
    <t>https://www.arb.ca.gov/emfac/2017/</t>
  </si>
  <si>
    <t>VMT for ride-hail services within SF</t>
  </si>
  <si>
    <t>Projected GHG (lbs) from charging TNC EVs per day</t>
  </si>
  <si>
    <t>According to CPUC report between 1% of TNC VMT were from EVs, so I adjusted this number to reflect only TNC VMT by gas-powered vehicles</t>
  </si>
  <si>
    <t>While some of these might be from diesel cars, for simplicity I only used the gas-powered CO2 emission rate</t>
  </si>
  <si>
    <t xml:space="preserve">Estimated VMT for TNC drivers who live in SMC, based on SF percentage </t>
  </si>
  <si>
    <t>GHG (g) from SMC TNC gas-powered vehicles</t>
  </si>
  <si>
    <t>GHG (Mt) from SMC TNC gas-powered vehicles</t>
  </si>
  <si>
    <t>Annual GHG (Mt) from SMC TNC gas-powered vehicles</t>
  </si>
  <si>
    <t xml:space="preserve">This was the emission factor for 2017 but will likely be the same for 2018 because we overprocurred last year and had about 85% GHG electricity, which is what we are supposed to be at this year. Also this assumes all charging stations are enrolled an ECOplus, future calculations should take into account ECO100 charging stations (such as City-owned ones) </t>
  </si>
  <si>
    <t>According to Plug-In America, an average EV needs about 30 kWh of electricity to power the vehicle for 100 miles.</t>
  </si>
  <si>
    <t>Average EV Fuel Efficiency</t>
  </si>
  <si>
    <t>Projected GHG (Mt) from TNC EVs per day</t>
  </si>
  <si>
    <t>Projected GHG (Mt) from TNC EVs per year</t>
  </si>
  <si>
    <t>SFMTA estimate</t>
  </si>
  <si>
    <t>New estimated numbers from Peninsula Clean Energy</t>
  </si>
  <si>
    <t>https://www.metric-conversions.org/weight/grams-to-metric-tons.htm</t>
  </si>
  <si>
    <t>hhttps://www.metric-conversions.org/weight/grams-to-metric-tons.htm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</si>
</sst>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00000"/>
    <numFmt numFmtId="167" formatCode="0.00000"/>
    <numFmt numFmtId="168" formatCode="0.0000"/>
    <numFmt numFmtId="169" formatCode="0.000"/>
    <numFmt numFmtId="170" formatCode="_(* #,##0.000_);_(* \(#,##0.000\);_(* &quot;-&quot;??_);_(@_)"/>
    <numFmt numFmtId="171" formatCode="_(* #,##0.0000_);_(* \(#,##0.0000\);_(* &quot;-&quot;??_);_(@_)"/>
    <numFmt numFmtId="172" formatCode="0.0"/>
    <numFmt numFmtId="173" formatCode="0.0000000"/>
  </numFmts>
  <fonts count="48">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0"/>
    </font>
    <font>
      <i/>
      <sz val="12"/>
      <color indexed="23"/>
      <name val="Calibri"/>
      <family val="2"/>
    </font>
    <font>
      <u val="single"/>
      <sz val="12"/>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15"/>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1"/>
      <color indexed="10"/>
      <name val="Calibri"/>
      <family val="2"/>
    </font>
    <font>
      <b/>
      <sz val="10"/>
      <color indexed="8"/>
      <name val="Arial"/>
      <family val="2"/>
    </font>
    <font>
      <sz val="12"/>
      <color indexed="63"/>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0"/>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1"/>
      <color rgb="FFFF0000"/>
      <name val="Calibri"/>
      <family val="2"/>
    </font>
    <font>
      <b/>
      <sz val="10"/>
      <color theme="1"/>
      <name val="Arial"/>
      <family val="2"/>
    </font>
    <font>
      <sz val="12"/>
      <color rgb="FF222222"/>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tint="0.7999799847602844"/>
      </left>
      <right style="thin">
        <color theme="4" tint="0.7999799847602844"/>
      </right>
      <top style="thin"/>
      <bottom style="thin"/>
    </border>
    <border>
      <left style="thin">
        <color theme="4" tint="0.7999799847602844"/>
      </left>
      <right style="thin">
        <color theme="4" tint="0.7999799847602844"/>
      </right>
      <top>
        <color indexed="63"/>
      </top>
      <bottom style="thin">
        <color theme="4" tint="0.7999799847602844"/>
      </bottom>
    </border>
    <border>
      <left style="medium"/>
      <right style="medium"/>
      <top style="medium"/>
      <bottom style="medium"/>
    </border>
    <border>
      <left style="thin">
        <color theme="4" tint="0.7999799847602844"/>
      </left>
      <right style="thin"/>
      <top style="thin"/>
      <bottom style="thin"/>
    </border>
    <border>
      <left style="thin">
        <color theme="4" tint="0.7999799847602844"/>
      </left>
      <right style="thin"/>
      <top>
        <color indexed="63"/>
      </top>
      <bottom style="thin">
        <color theme="4" tint="0.7999799847602844"/>
      </bottom>
    </border>
    <border>
      <left style="thin"/>
      <right style="thin">
        <color theme="4" tint="0.7999799847602844"/>
      </right>
      <top style="thin"/>
      <bottom style="thin"/>
    </border>
    <border>
      <left style="thin"/>
      <right style="thin">
        <color theme="4" tint="0.7999799847602844"/>
      </right>
      <top>
        <color indexed="63"/>
      </top>
      <bottom style="thin">
        <color theme="4" tint="0.799979984760284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9"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Font="1" applyAlignment="1">
      <alignment/>
    </xf>
    <xf numFmtId="0" fontId="29" fillId="0" borderId="0" xfId="59">
      <alignment/>
      <protection/>
    </xf>
    <xf numFmtId="43" fontId="29" fillId="0" borderId="0" xfId="59" applyNumberFormat="1">
      <alignment/>
      <protection/>
    </xf>
    <xf numFmtId="164" fontId="29" fillId="0" borderId="0" xfId="59" applyNumberFormat="1">
      <alignment/>
      <protection/>
    </xf>
    <xf numFmtId="0" fontId="45" fillId="0" borderId="0" xfId="59" applyFont="1">
      <alignment/>
      <protection/>
    </xf>
    <xf numFmtId="0" fontId="46" fillId="33" borderId="10" xfId="0" applyFont="1" applyFill="1" applyBorder="1" applyAlignment="1">
      <alignment horizontal="left" vertical="center"/>
    </xf>
    <xf numFmtId="0" fontId="46" fillId="0" borderId="10" xfId="0" applyFont="1" applyBorder="1" applyAlignment="1">
      <alignment vertical="center"/>
    </xf>
    <xf numFmtId="43" fontId="29" fillId="0" borderId="0" xfId="59" applyNumberFormat="1" applyFill="1">
      <alignment/>
      <protection/>
    </xf>
    <xf numFmtId="0" fontId="0" fillId="0" borderId="0" xfId="0" applyFont="1" applyAlignment="1">
      <alignment/>
    </xf>
    <xf numFmtId="9" fontId="0" fillId="0" borderId="0" xfId="63" applyNumberFormat="1" applyFont="1" applyAlignment="1">
      <alignment/>
    </xf>
    <xf numFmtId="164" fontId="0" fillId="0" borderId="0" xfId="44" applyNumberFormat="1" applyFont="1" applyFill="1" applyAlignment="1">
      <alignment/>
    </xf>
    <xf numFmtId="164" fontId="0" fillId="0" borderId="0" xfId="44" applyNumberFormat="1" applyFont="1" applyAlignment="1">
      <alignment/>
    </xf>
    <xf numFmtId="0" fontId="43" fillId="2" borderId="11" xfId="0" applyFont="1" applyFill="1" applyBorder="1" applyAlignment="1">
      <alignment vertical="center"/>
    </xf>
    <xf numFmtId="0" fontId="0" fillId="0" borderId="0" xfId="59" applyFont="1">
      <alignment/>
      <protection/>
    </xf>
    <xf numFmtId="3" fontId="0" fillId="0" borderId="0" xfId="59" applyNumberFormat="1" applyFont="1">
      <alignment/>
      <protection/>
    </xf>
    <xf numFmtId="2" fontId="0" fillId="0" borderId="0" xfId="59" applyNumberFormat="1" applyFont="1">
      <alignment/>
      <protection/>
    </xf>
    <xf numFmtId="164" fontId="0" fillId="0" borderId="0" xfId="59" applyNumberFormat="1" applyFont="1">
      <alignment/>
      <protection/>
    </xf>
    <xf numFmtId="0" fontId="47" fillId="0" borderId="0" xfId="0" applyFont="1" applyAlignment="1">
      <alignment/>
    </xf>
    <xf numFmtId="171" fontId="0" fillId="0" borderId="0" xfId="59" applyNumberFormat="1" applyFont="1">
      <alignment/>
      <protection/>
    </xf>
    <xf numFmtId="0" fontId="43" fillId="0" borderId="0" xfId="59" applyFont="1">
      <alignment/>
      <protection/>
    </xf>
    <xf numFmtId="164" fontId="0" fillId="0" borderId="0" xfId="42" applyNumberFormat="1" applyFont="1" applyAlignment="1">
      <alignment/>
    </xf>
    <xf numFmtId="165" fontId="0" fillId="0" borderId="0" xfId="59" applyNumberFormat="1" applyFont="1">
      <alignment/>
      <protection/>
    </xf>
    <xf numFmtId="0" fontId="46" fillId="0" borderId="10" xfId="0" applyFont="1" applyBorder="1" applyAlignment="1">
      <alignment horizontal="left" vertical="center" wrapText="1"/>
    </xf>
    <xf numFmtId="0" fontId="43" fillId="2" borderId="11" xfId="0" applyFont="1" applyFill="1" applyBorder="1" applyAlignment="1">
      <alignment horizontal="left" vertical="center" wrapText="1"/>
    </xf>
    <xf numFmtId="0" fontId="0" fillId="0" borderId="0" xfId="59" applyFont="1" applyAlignment="1">
      <alignment horizontal="left" vertical="center" wrapText="1"/>
      <protection/>
    </xf>
    <xf numFmtId="0" fontId="29" fillId="0" borderId="0" xfId="59" applyAlignment="1">
      <alignment horizontal="left" vertical="center" wrapText="1"/>
      <protection/>
    </xf>
    <xf numFmtId="164" fontId="43" fillId="0" borderId="12" xfId="59" applyNumberFormat="1" applyFont="1" applyBorder="1">
      <alignment/>
      <protection/>
    </xf>
    <xf numFmtId="0" fontId="0" fillId="2" borderId="11" xfId="0" applyFont="1" applyFill="1" applyBorder="1" applyAlignment="1">
      <alignment horizontal="left" vertical="center" wrapText="1"/>
    </xf>
    <xf numFmtId="0" fontId="46" fillId="0" borderId="13" xfId="0" applyFont="1" applyBorder="1" applyAlignment="1">
      <alignment vertical="center" wrapText="1"/>
    </xf>
    <xf numFmtId="0" fontId="0" fillId="2" borderId="14" xfId="0" applyFont="1" applyFill="1" applyBorder="1" applyAlignment="1">
      <alignment vertical="center" wrapText="1"/>
    </xf>
    <xf numFmtId="0" fontId="0" fillId="0" borderId="0" xfId="59" applyFont="1" applyAlignment="1">
      <alignment wrapText="1"/>
      <protection/>
    </xf>
    <xf numFmtId="0" fontId="43" fillId="2" borderId="14" xfId="0" applyFont="1" applyFill="1" applyBorder="1" applyAlignment="1">
      <alignment vertical="center" wrapText="1"/>
    </xf>
    <xf numFmtId="0" fontId="29" fillId="0" borderId="0" xfId="59" applyAlignment="1">
      <alignment wrapText="1"/>
      <protection/>
    </xf>
    <xf numFmtId="9" fontId="0" fillId="0" borderId="0" xfId="63" applyFont="1" applyAlignment="1">
      <alignment wrapText="1"/>
    </xf>
    <xf numFmtId="0" fontId="46" fillId="0" borderId="15" xfId="0" applyFont="1" applyBorder="1" applyAlignment="1">
      <alignment vertical="center" wrapText="1"/>
    </xf>
    <xf numFmtId="0" fontId="43" fillId="2" borderId="16" xfId="0" applyFont="1" applyFill="1" applyBorder="1" applyAlignment="1">
      <alignment vertical="center" wrapText="1"/>
    </xf>
    <xf numFmtId="0" fontId="43" fillId="0" borderId="0" xfId="59" applyFont="1" applyAlignment="1">
      <alignment wrapText="1"/>
      <protection/>
    </xf>
    <xf numFmtId="164" fontId="0" fillId="0" borderId="0" xfId="42" applyNumberFormat="1" applyFont="1" applyAlignment="1">
      <alignment horizontal="left" vertical="center" wrapText="1"/>
    </xf>
    <xf numFmtId="9" fontId="0" fillId="0" borderId="0" xfId="63"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6"/>
  <sheetViews>
    <sheetView tabSelected="1" zoomScale="99" zoomScaleNormal="99" zoomScalePageLayoutView="0" workbookViewId="0" topLeftCell="A1">
      <pane xSplit="1" ySplit="1" topLeftCell="B8" activePane="bottomRight" state="frozen"/>
      <selection pane="topLeft" activeCell="A1" sqref="A1"/>
      <selection pane="topRight" activeCell="B1" sqref="B1"/>
      <selection pane="bottomLeft" activeCell="A2" sqref="A2"/>
      <selection pane="bottomRight" activeCell="E14" sqref="E14"/>
    </sheetView>
  </sheetViews>
  <sheetFormatPr defaultColWidth="10.875" defaultRowHeight="15.75"/>
  <cols>
    <col min="1" max="1" width="40.375" style="32" customWidth="1"/>
    <col min="2" max="2" width="14.625" style="1" customWidth="1"/>
    <col min="3" max="3" width="17.625" style="1" customWidth="1"/>
    <col min="4" max="4" width="62.875" style="25" customWidth="1"/>
    <col min="5" max="5" width="76.00390625" style="32" customWidth="1"/>
    <col min="6" max="6" width="32.00390625" style="1" customWidth="1"/>
    <col min="7" max="16384" width="10.875" style="1" customWidth="1"/>
  </cols>
  <sheetData>
    <row r="1" spans="1:5" ht="15">
      <c r="A1" s="34" t="s">
        <v>0</v>
      </c>
      <c r="B1" s="5" t="s">
        <v>1</v>
      </c>
      <c r="C1" s="6" t="s">
        <v>2</v>
      </c>
      <c r="D1" s="22" t="s">
        <v>3</v>
      </c>
      <c r="E1" s="28" t="s">
        <v>4</v>
      </c>
    </row>
    <row r="2" spans="1:5" s="8" customFormat="1" ht="15.75">
      <c r="A2" s="35" t="s">
        <v>9</v>
      </c>
      <c r="B2" s="12"/>
      <c r="C2" s="12"/>
      <c r="D2" s="27" t="s">
        <v>35</v>
      </c>
      <c r="E2" s="29" t="s">
        <v>6</v>
      </c>
    </row>
    <row r="3" spans="1:6" s="13" customFormat="1" ht="31.5">
      <c r="A3" s="30" t="s">
        <v>13</v>
      </c>
      <c r="B3" s="14">
        <v>9287877.659916023</v>
      </c>
      <c r="C3" s="13" t="s">
        <v>5</v>
      </c>
      <c r="D3" s="24" t="s">
        <v>15</v>
      </c>
      <c r="E3" s="30" t="s">
        <v>12</v>
      </c>
      <c r="F3" s="13" t="s">
        <v>36</v>
      </c>
    </row>
    <row r="4" spans="1:5" s="13" customFormat="1" ht="31.5">
      <c r="A4" s="30" t="s">
        <v>14</v>
      </c>
      <c r="B4" s="14">
        <v>5639602.925885782</v>
      </c>
      <c r="C4" s="13" t="s">
        <v>5</v>
      </c>
      <c r="D4" s="24" t="s">
        <v>16</v>
      </c>
      <c r="E4" s="30" t="s">
        <v>12</v>
      </c>
    </row>
    <row r="5" spans="1:5" s="13" customFormat="1" ht="31.5">
      <c r="A5" s="30" t="s">
        <v>37</v>
      </c>
      <c r="B5" s="14">
        <v>569700</v>
      </c>
      <c r="C5" s="13" t="s">
        <v>5</v>
      </c>
      <c r="D5" s="24" t="s">
        <v>17</v>
      </c>
      <c r="E5" s="30" t="s">
        <v>6</v>
      </c>
    </row>
    <row r="6" spans="1:5" s="13" customFormat="1" ht="31.5">
      <c r="A6" s="30" t="s">
        <v>18</v>
      </c>
      <c r="B6" s="38">
        <f>B5/B4</f>
        <v>0.10101775027193433</v>
      </c>
      <c r="D6" s="24" t="s">
        <v>50</v>
      </c>
      <c r="E6" s="30"/>
    </row>
    <row r="7" spans="1:5" s="13" customFormat="1" ht="15.75">
      <c r="A7" s="30"/>
      <c r="B7" s="9"/>
      <c r="D7" s="24"/>
      <c r="E7" s="30"/>
    </row>
    <row r="8" spans="1:5" s="13" customFormat="1" ht="15.75">
      <c r="A8" s="35" t="s">
        <v>11</v>
      </c>
      <c r="B8" s="12"/>
      <c r="C8" s="12"/>
      <c r="D8" s="23"/>
      <c r="E8" s="31"/>
    </row>
    <row r="9" spans="1:5" s="13" customFormat="1" ht="15.75">
      <c r="A9" s="30" t="s">
        <v>19</v>
      </c>
      <c r="B9" s="14">
        <v>18619050</v>
      </c>
      <c r="C9" s="13" t="s">
        <v>7</v>
      </c>
      <c r="D9" s="37"/>
      <c r="E9" s="30" t="s">
        <v>21</v>
      </c>
    </row>
    <row r="10" spans="1:5" s="13" customFormat="1" ht="15.75">
      <c r="A10" s="30" t="s">
        <v>20</v>
      </c>
      <c r="B10" s="14">
        <v>10036614.496023323</v>
      </c>
      <c r="C10" s="13" t="s">
        <v>7</v>
      </c>
      <c r="D10" s="24"/>
      <c r="E10" s="30" t="s">
        <v>21</v>
      </c>
    </row>
    <row r="11" spans="1:5" s="13" customFormat="1" ht="31.5">
      <c r="A11" s="30" t="s">
        <v>41</v>
      </c>
      <c r="B11" s="10">
        <f>(B10*B6)*0.99</f>
        <v>1003737.4545676105</v>
      </c>
      <c r="C11" s="13" t="s">
        <v>7</v>
      </c>
      <c r="D11" s="24" t="s">
        <v>39</v>
      </c>
      <c r="E11" s="30"/>
    </row>
    <row r="12" spans="1:5" s="13" customFormat="1" ht="31.5">
      <c r="A12" s="30" t="s">
        <v>30</v>
      </c>
      <c r="B12" s="15">
        <v>289.374688585783</v>
      </c>
      <c r="C12" s="13" t="s">
        <v>32</v>
      </c>
      <c r="D12" s="24" t="s">
        <v>40</v>
      </c>
      <c r="E12" s="30"/>
    </row>
    <row r="13" spans="1:5" s="13" customFormat="1" ht="15.75">
      <c r="A13" s="30" t="s">
        <v>42</v>
      </c>
      <c r="B13" s="11">
        <f>B11*B12</f>
        <v>290456213.3373888</v>
      </c>
      <c r="C13" s="13" t="s">
        <v>23</v>
      </c>
      <c r="D13" s="24"/>
      <c r="E13" s="30"/>
    </row>
    <row r="14" spans="1:5" s="13" customFormat="1" ht="15.75">
      <c r="A14" s="30"/>
      <c r="B14" s="16">
        <v>1000000</v>
      </c>
      <c r="C14" s="13" t="s">
        <v>22</v>
      </c>
      <c r="D14" s="24"/>
      <c r="E14" s="30" t="s">
        <v>53</v>
      </c>
    </row>
    <row r="15" spans="1:5" s="13" customFormat="1" ht="15.75">
      <c r="A15" s="30" t="s">
        <v>43</v>
      </c>
      <c r="B15" s="16">
        <f>B13/B14</f>
        <v>290.4562133373888</v>
      </c>
      <c r="C15" s="13" t="s">
        <v>24</v>
      </c>
      <c r="D15" s="24"/>
      <c r="E15" s="30"/>
    </row>
    <row r="16" spans="1:5" s="13" customFormat="1" ht="31.5">
      <c r="A16" s="30" t="s">
        <v>44</v>
      </c>
      <c r="B16" s="16">
        <f>B15*365</f>
        <v>106016.51786814691</v>
      </c>
      <c r="C16" s="13" t="s">
        <v>25</v>
      </c>
      <c r="D16" s="24"/>
      <c r="E16" s="30"/>
    </row>
    <row r="17" spans="1:5" s="13" customFormat="1" ht="79.5">
      <c r="A17" s="30" t="s">
        <v>26</v>
      </c>
      <c r="B17" s="17">
        <v>0.142</v>
      </c>
      <c r="C17" s="13" t="s">
        <v>10</v>
      </c>
      <c r="D17" s="24" t="s">
        <v>45</v>
      </c>
      <c r="E17" s="30" t="s">
        <v>51</v>
      </c>
    </row>
    <row r="18" spans="1:5" s="13" customFormat="1" ht="31.5">
      <c r="A18" s="30" t="s">
        <v>47</v>
      </c>
      <c r="B18" s="13">
        <f>30/100</f>
        <v>0.3</v>
      </c>
      <c r="C18" s="13" t="s">
        <v>29</v>
      </c>
      <c r="D18" s="24" t="s">
        <v>46</v>
      </c>
      <c r="E18" s="30" t="s">
        <v>27</v>
      </c>
    </row>
    <row r="19" spans="1:5" s="13" customFormat="1" ht="15.75">
      <c r="A19" s="30" t="s">
        <v>31</v>
      </c>
      <c r="B19" s="18">
        <f>B17*B18</f>
        <v>0.04259999999999999</v>
      </c>
      <c r="C19" s="13" t="s">
        <v>28</v>
      </c>
      <c r="D19" s="24"/>
      <c r="E19" s="30"/>
    </row>
    <row r="20" spans="1:5" s="13" customFormat="1" ht="31.5">
      <c r="A20" s="30" t="s">
        <v>38</v>
      </c>
      <c r="B20" s="16">
        <f>B19*B11</f>
        <v>42759.2155645802</v>
      </c>
      <c r="C20" s="13" t="s">
        <v>33</v>
      </c>
      <c r="D20" s="24"/>
      <c r="E20" s="30"/>
    </row>
    <row r="21" spans="1:5" s="13" customFormat="1" ht="15.75">
      <c r="A21" s="36"/>
      <c r="B21" s="20">
        <v>2204.62262</v>
      </c>
      <c r="C21" s="13" t="s">
        <v>8</v>
      </c>
      <c r="D21" s="24"/>
      <c r="E21" s="30" t="s">
        <v>52</v>
      </c>
    </row>
    <row r="22" spans="1:5" s="13" customFormat="1" ht="15.75">
      <c r="A22" s="30" t="s">
        <v>48</v>
      </c>
      <c r="B22" s="21">
        <f>B20/B21</f>
        <v>19.395253943543498</v>
      </c>
      <c r="C22" s="13" t="s">
        <v>24</v>
      </c>
      <c r="D22" s="24"/>
      <c r="E22" s="30"/>
    </row>
    <row r="23" spans="1:5" s="13" customFormat="1" ht="16.5" thickBot="1">
      <c r="A23" s="30" t="s">
        <v>49</v>
      </c>
      <c r="B23" s="16">
        <f>B22*365</f>
        <v>7079.267689393377</v>
      </c>
      <c r="C23" s="13" t="s">
        <v>25</v>
      </c>
      <c r="D23" s="24"/>
      <c r="E23" s="30"/>
    </row>
    <row r="24" spans="1:5" s="13" customFormat="1" ht="16.5" thickBot="1">
      <c r="A24" s="36" t="s">
        <v>34</v>
      </c>
      <c r="B24" s="26">
        <f>B16-B23</f>
        <v>98937.25017875353</v>
      </c>
      <c r="C24" s="19" t="s">
        <v>25</v>
      </c>
      <c r="D24" s="24"/>
      <c r="E24" s="30"/>
    </row>
    <row r="25" ht="15">
      <c r="B25" s="2"/>
    </row>
    <row r="26" ht="15">
      <c r="B26" s="3"/>
    </row>
    <row r="28" ht="15">
      <c r="B28" s="2"/>
    </row>
    <row r="29" ht="15.75">
      <c r="E29" s="33"/>
    </row>
    <row r="30" ht="15">
      <c r="B30" s="2"/>
    </row>
    <row r="31" ht="15">
      <c r="B31" s="7"/>
    </row>
    <row r="46" ht="15">
      <c r="C46" s="4"/>
    </row>
  </sheetData>
  <sheetProtection/>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2018-05-21T00:18:42Z</dcterms:created>
  <dcterms:modified xsi:type="dcterms:W3CDTF">2018-06-21T06:04:17Z</dcterms:modified>
  <cp:category/>
  <cp:version/>
  <cp:contentType/>
  <cp:contentStatus/>
</cp:coreProperties>
</file>