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1"/>
  <workbookPr defaultThemeVersion="166925"/>
  <mc:AlternateContent xmlns:mc="http://schemas.openxmlformats.org/markup-compatibility/2006">
    <mc:Choice Requires="x15">
      <x15ac:absPath xmlns:x15ac="http://schemas.microsoft.com/office/spreadsheetml/2010/11/ac" url="/Users/pambiel/Library/Application Support/Box/Box Edit/Documents/749569563400/"/>
    </mc:Choice>
  </mc:AlternateContent>
  <xr:revisionPtr revIDLastSave="0" documentId="13_ncr:1_{9AF4E2DB-3DC2-1548-9092-4E0C9CCACA78}" xr6:coauthVersionLast="46" xr6:coauthVersionMax="46" xr10:uidLastSave="{00000000-0000-0000-0000-000000000000}"/>
  <bookViews>
    <workbookView xWindow="0" yWindow="460" windowWidth="28800" windowHeight="16620" tabRatio="377" activeTab="1" xr2:uid="{4AF78A5B-C78A-1840-90E6-E88DF65331F5}"/>
  </bookViews>
  <sheets>
    <sheet name="Methodology" sheetId="1" r:id="rId1"/>
    <sheet name="Cost Analysis"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35" i="2" l="1"/>
  <c r="O41" i="2" l="1"/>
  <c r="O40" i="2"/>
  <c r="O34" i="2"/>
  <c r="O33" i="2"/>
  <c r="O31" i="2"/>
  <c r="J40" i="2"/>
  <c r="I42" i="2"/>
  <c r="J42" i="2" s="1"/>
  <c r="O32" i="2"/>
  <c r="J32" i="2"/>
  <c r="N42" i="2"/>
  <c r="O42" i="2" s="1"/>
  <c r="J41" i="2"/>
  <c r="J34" i="2"/>
  <c r="J33" i="2"/>
  <c r="J31" i="2"/>
  <c r="E42" i="2"/>
  <c r="E41" i="2"/>
  <c r="E40" i="2"/>
  <c r="E35" i="2"/>
  <c r="E34" i="2"/>
  <c r="E33" i="2"/>
  <c r="E32" i="2"/>
  <c r="E31" i="2"/>
  <c r="J36" i="2" l="1"/>
  <c r="O36" i="2"/>
  <c r="O43" i="2"/>
  <c r="E36" i="2"/>
  <c r="E43" i="2"/>
  <c r="J43" i="2"/>
  <c r="O44" i="2" l="1"/>
  <c r="O45" i="2" s="1"/>
  <c r="O46" i="2" s="1"/>
  <c r="O47" i="2" s="1"/>
  <c r="E44" i="2"/>
  <c r="E45" i="2" s="1"/>
  <c r="E46" i="2" s="1"/>
  <c r="J44" i="2"/>
  <c r="J45" i="2" s="1"/>
  <c r="J46" i="2" l="1"/>
  <c r="E47" i="2"/>
  <c r="J47"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tc={DC0A3B1D-2C75-1E4D-BB7C-0FE6A9BABEF4}</author>
    <author>tc={CC1175C1-B515-1D47-A1A8-5088256767D7}</author>
  </authors>
  <commentList>
    <comment ref="H42" authorId="0" shapeId="0" xr:uid="{DC0A3B1D-2C75-1E4D-BB7C-0FE6A9BABEF4}">
      <text>
        <t>[Threaded comment]
Your version of Excel allows you to read this threaded comment; however, any edits to it will get removed if the file is opened in a newer version of Excel. Learn more: https://go.microsoft.com/fwlink/?linkid=870924
Comment:
    Set as a 2-yr term per the CALeVIP requirements</t>
      </text>
    </comment>
    <comment ref="M42" authorId="1" shapeId="0" xr:uid="{CC1175C1-B515-1D47-A1A8-5088256767D7}">
      <text>
        <t>[Threaded comment]
Your version of Excel allows you to read this threaded comment; however, any edits to it will get removed if the file is opened in a newer version of Excel. Learn more: https://go.microsoft.com/fwlink/?linkid=870924
Comment:
    Set as a 2-yr term per the CALeVIP requirements</t>
      </text>
    </comment>
  </commentList>
</comments>
</file>

<file path=xl/sharedStrings.xml><?xml version="1.0" encoding="utf-8"?>
<sst xmlns="http://schemas.openxmlformats.org/spreadsheetml/2006/main" count="135" uniqueCount="77">
  <si>
    <t>EV Charging Infrastructure Installation - Minimum Project Cost Analysis</t>
  </si>
  <si>
    <t>Analysis Objective:</t>
  </si>
  <si>
    <t xml:space="preserve">Compare the project costs between two EV charging installation scenarios: </t>
  </si>
  <si>
    <t xml:space="preserve">(1) Circuit sharing (4) L2 EVSE to a single 40A circuit </t>
  </si>
  <si>
    <t>(2) Dedicated circuits for (4) L1 outlets</t>
  </si>
  <si>
    <t>(3) Dedicated circuit for (1) L2 EVSE for 40A circuit</t>
  </si>
  <si>
    <t>Notes</t>
  </si>
  <si>
    <t>(1) The analysis uses Enel X 32A commerical charging stations as the proxy unit for a low-cost networked L2 circuit sharing configuration. The cost listed in the 'Assumptions' table on Tab 'Cost Analysis' can be changed to reflect the preferred EVSE. Based on PCE research, the Enel X 32A unit reflects the 'floor' cost of CALeVIP-approved EVSE and project costs are likely to be $2500-$3500 more depending on EVSE vendor.</t>
  </si>
  <si>
    <t>(2) The analysis uses a standard 110/120V outdoor rated outlet to ensure that the configuration would conform to NEC and local permitting requirements.</t>
  </si>
  <si>
    <t>(3) The analysis assumes that the EVSE installations include no trenching, are located as close to the panel as possible, the installation configuration minimizes the length of conduit and wire run, and EVSEs are mounted to a wall.  For example, the stations will be installed in adjecent parking stalls and two stations will be mounted next to each other in the middle of two adjacent stalls</t>
  </si>
  <si>
    <t>(4) Capacity upgrades such as panels and transformers are not included.</t>
  </si>
  <si>
    <t>Assumptions (Blue font is hardcoded, black font is formula generated)</t>
  </si>
  <si>
    <t>Minimum Cost Analysis</t>
  </si>
  <si>
    <t>Electrical Materials &amp; EVSE</t>
  </si>
  <si>
    <t>This is a bottom-up analysis of the minimum cost per port for L1, power managed L2, and dedicated circuit L2 (optimal conditions, low cost equipment)</t>
  </si>
  <si>
    <t>Level 1</t>
  </si>
  <si>
    <t xml:space="preserve">It does *not* consider service upgrades such as panels or transformers. </t>
  </si>
  <si>
    <t>Component</t>
  </si>
  <si>
    <t>Unit Measure</t>
  </si>
  <si>
    <t>Cost</t>
  </si>
  <si>
    <t>Inherently, higher capacity (dedicated L2) will require more service upgrades on a per-port basis leading to higher per-port costs as deployment scale increases.</t>
  </si>
  <si>
    <r>
      <t>Breaker</t>
    </r>
    <r>
      <rPr>
        <vertAlign val="superscript"/>
        <sz val="12"/>
        <color theme="1"/>
        <rFont val="Calibri (Body)"/>
      </rPr>
      <t>1</t>
    </r>
  </si>
  <si>
    <r>
      <t>Wire</t>
    </r>
    <r>
      <rPr>
        <vertAlign val="superscript"/>
        <sz val="12"/>
        <color theme="1"/>
        <rFont val="Calibri (Body)"/>
      </rPr>
      <t>2</t>
    </r>
  </si>
  <si>
    <t>ft</t>
  </si>
  <si>
    <r>
      <t>Conduit</t>
    </r>
    <r>
      <rPr>
        <vertAlign val="superscript"/>
        <sz val="12"/>
        <color theme="1"/>
        <rFont val="Calibri (Body)"/>
      </rPr>
      <t>3</t>
    </r>
  </si>
  <si>
    <r>
      <t>Outlet</t>
    </r>
    <r>
      <rPr>
        <vertAlign val="superscript"/>
        <sz val="12"/>
        <color theme="1"/>
        <rFont val="´"/>
      </rPr>
      <t>4</t>
    </r>
  </si>
  <si>
    <r>
      <t>Cover</t>
    </r>
    <r>
      <rPr>
        <vertAlign val="superscript"/>
        <sz val="12"/>
        <color theme="1"/>
        <rFont val="Calibri (Body)"/>
      </rPr>
      <t>5</t>
    </r>
  </si>
  <si>
    <t>Level 2</t>
  </si>
  <si>
    <r>
      <t>Breaker</t>
    </r>
    <r>
      <rPr>
        <vertAlign val="superscript"/>
        <sz val="12"/>
        <color theme="1"/>
        <rFont val="Calibri (Body)"/>
      </rPr>
      <t>6</t>
    </r>
    <r>
      <rPr>
        <sz val="12"/>
        <color theme="1"/>
        <rFont val="Calibri"/>
        <family val="2"/>
        <scheme val="minor"/>
      </rPr>
      <t xml:space="preserve"> (40A)</t>
    </r>
  </si>
  <si>
    <r>
      <t>Wire</t>
    </r>
    <r>
      <rPr>
        <vertAlign val="superscript"/>
        <sz val="12"/>
        <color theme="1"/>
        <rFont val="Calibri (Body)"/>
      </rPr>
      <t>7</t>
    </r>
    <r>
      <rPr>
        <sz val="12"/>
        <color theme="1"/>
        <rFont val="Calibri"/>
        <family val="2"/>
        <scheme val="minor"/>
      </rPr>
      <t xml:space="preserve"> (8 AWG)</t>
    </r>
  </si>
  <si>
    <r>
      <t>Conduit</t>
    </r>
    <r>
      <rPr>
        <vertAlign val="superscript"/>
        <sz val="12"/>
        <color theme="1"/>
        <rFont val="Calibri (Body)"/>
      </rPr>
      <t>8</t>
    </r>
  </si>
  <si>
    <r>
      <t>EVSE</t>
    </r>
    <r>
      <rPr>
        <vertAlign val="superscript"/>
        <sz val="12"/>
        <color theme="1"/>
        <rFont val="Calibri (Body)"/>
      </rPr>
      <t>9</t>
    </r>
  </si>
  <si>
    <r>
      <t>Junction Box</t>
    </r>
    <r>
      <rPr>
        <vertAlign val="superscript"/>
        <sz val="12"/>
        <color theme="1"/>
        <rFont val="Calibri (Body)"/>
      </rPr>
      <t>10</t>
    </r>
  </si>
  <si>
    <t>Labor, Permitting, &amp; Other Soft Costs</t>
  </si>
  <si>
    <r>
      <t>Labor</t>
    </r>
    <r>
      <rPr>
        <vertAlign val="superscript"/>
        <sz val="12"/>
        <color theme="1"/>
        <rFont val="Calibri (Body)"/>
      </rPr>
      <t>11</t>
    </r>
  </si>
  <si>
    <t>hours</t>
  </si>
  <si>
    <r>
      <t>Permit</t>
    </r>
    <r>
      <rPr>
        <vertAlign val="superscript"/>
        <sz val="12"/>
        <color theme="1"/>
        <rFont val="Calibri (Body)"/>
      </rPr>
      <t>12</t>
    </r>
  </si>
  <si>
    <r>
      <t>Networking</t>
    </r>
    <r>
      <rPr>
        <vertAlign val="superscript"/>
        <sz val="12"/>
        <color theme="1"/>
        <rFont val="Calibri (Body)"/>
      </rPr>
      <t>13</t>
    </r>
  </si>
  <si>
    <t>month/ unit</t>
  </si>
  <si>
    <r>
      <t>Contractor Fee</t>
    </r>
    <r>
      <rPr>
        <vertAlign val="superscript"/>
        <sz val="12"/>
        <color theme="1"/>
        <rFont val="Calibri (Body)"/>
      </rPr>
      <t>14</t>
    </r>
  </si>
  <si>
    <t>%</t>
  </si>
  <si>
    <t>4x Level 1</t>
  </si>
  <si>
    <t>4x Level 2 (4 per circuit)</t>
  </si>
  <si>
    <t>1x Level 2 (Dedicated Circuit)</t>
  </si>
  <si>
    <t># of Units</t>
  </si>
  <si>
    <t>Breaker</t>
  </si>
  <si>
    <t>Wire</t>
  </si>
  <si>
    <t>Conduit</t>
  </si>
  <si>
    <t>Outlet</t>
  </si>
  <si>
    <t>EVSE</t>
  </si>
  <si>
    <t>Cover</t>
  </si>
  <si>
    <t>Junction Box</t>
  </si>
  <si>
    <t>-</t>
  </si>
  <si>
    <t>Subtotal</t>
  </si>
  <si>
    <t>Labor</t>
  </si>
  <si>
    <t>Permit</t>
  </si>
  <si>
    <t>Networking</t>
  </si>
  <si>
    <t>Networking (2-yr)</t>
  </si>
  <si>
    <t>Materials &amp; Labor Total</t>
  </si>
  <si>
    <t>Contractor Fee</t>
  </si>
  <si>
    <t>Total</t>
  </si>
  <si>
    <t>cost per port</t>
  </si>
  <si>
    <t>References:</t>
  </si>
  <si>
    <t>Source: Estimated permit cost; estimate is likely high to account for variances in costs between AHJS</t>
  </si>
  <si>
    <t>Source: Estimated networking fees to account for variances across site types, data and networking packages, etc.</t>
  </si>
  <si>
    <t>Source: Contractor estimated based on prior experience managing electrical contractors</t>
  </si>
  <si>
    <t>Source: 2020, California Department of Industrial Relations, https://www.dir.ca.gov/OPRL/2020-2/PWD/Determinations/Subtrades/g_sanmateo.html, "Electrician: Cable Splicer, Straight Time, Total Hourly Rate" Rate was increased from $116.82 to $125 to account</t>
  </si>
  <si>
    <t>Source: Home Depot, https://www.homedepot.com/p/Square-D-Homeline-15-Amp-Single-Pole-Circuit-Breaker-HOM115CP/100153952, "Homeline 15A Single-Pole Circuit Breaker", 2021</t>
  </si>
  <si>
    <t>Source: Home Depot, https://www.homedepot.com/p/Southwire-50-ft-12-Gauge-White-Solid-CU-THHN-Wire-11588117/202316537#product-overview, "50 ft. 12-Gauge White Solid GU THHN Wire", 2021</t>
  </si>
  <si>
    <t>Source: Home Depot, https://www.homedepot.com/p/1-2-in-x-10-ft-Electric-Metallic-Tube-EMT-Conduit-853428/100400405, "1/2 in. x 10 ft. Electric Metallic Tube (EMT) Conduit", 2021</t>
  </si>
  <si>
    <t>Source: Home Depot, https://www.homedepot.com/p/GE-15-Amp-Tamper-Resistant-Self-Test-GFCI-Outlet-White-32075/302520895, "GE 15 Amp Tamper Resistnat Self-Test GFCI Outlet, White", 2021</t>
  </si>
  <si>
    <t>Source: Home Depot, https://www.homedepot.com/p/TAYMAC-1-Gang-Complete-In-Use-Cover-Kit-MKG420CS/302031003, "Taymac 1-Gang Complete In-use Cover Kit", 2021</t>
  </si>
  <si>
    <t>Source: Home Depot, https://www.homedepot.com/p/Square-D-Homeline-40-Amp-2-Pole-Circuit-Breaker-HOM240CP/202353324, "Homeline 40 Amp 2-Pole Circuit Breaker", 2021</t>
  </si>
  <si>
    <t>Source: Wire &amp; Cable Your Way, https://www.wireandcableyourway.com/8-awg-thhn-building-wire, "8 AWG THHN Building Wire", 2021</t>
  </si>
  <si>
    <t>Source: Home Depot, https://www.homedepot.com/p/1-in-x-10-ft-Electric-Metallic-Tube-EMT-Conduit-101568/100400409, "1 in. x 10ft. Electric Metallic Tubing (EMT) Conduit", 2021</t>
  </si>
  <si>
    <t>Source: Enel X, https://evcharging.enelx.com/store/commercial/juicebox-pro-32-commercial, "JuiceBox Pro 32, 2021</t>
  </si>
  <si>
    <t>Source: Home Depot, https://www.homedepot.com/p/8-in-x-8-in-x-4-in-Junction-Box-R5133712/202043419, "8 in. x 8 in. x 4 in. Junction Box",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</si>
</sst>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5">
    <font>
      <sz val="12"/>
      <color theme="1"/>
      <name val="Calibri"/>
      <family val="2"/>
      <scheme val="minor"/>
    </font>
    <font>
      <sz val="12"/>
      <color theme="1"/>
      <name val="Calibri"/>
      <family val="2"/>
      <scheme val="minor"/>
    </font>
    <font>
      <b/>
      <sz val="12"/>
      <color theme="1"/>
      <name val="Calibri"/>
      <family val="2"/>
      <scheme val="minor"/>
    </font>
    <font>
      <u/>
      <sz val="12"/>
      <color theme="1"/>
      <name val="Calibri"/>
      <family val="2"/>
      <scheme val="minor"/>
    </font>
    <font>
      <i/>
      <sz val="12"/>
      <color theme="1"/>
      <name val="Calibri"/>
      <family val="2"/>
      <scheme val="minor"/>
    </font>
    <font>
      <sz val="12"/>
      <color theme="4"/>
      <name val="Calibri"/>
      <family val="2"/>
      <scheme val="minor"/>
    </font>
    <font>
      <vertAlign val="superscript"/>
      <sz val="12"/>
      <color theme="1"/>
      <name val="Calibri (Body)"/>
    </font>
    <font>
      <vertAlign val="superscript"/>
      <sz val="12"/>
      <color theme="1"/>
      <name val="´"/>
    </font>
    <font>
      <i/>
      <sz val="8"/>
      <color theme="1"/>
      <name val="Calibri"/>
      <family val="2"/>
      <scheme val="minor"/>
    </font>
    <font>
      <sz val="8"/>
      <color theme="1"/>
      <name val="Calibri"/>
      <family val="2"/>
      <scheme val="minor"/>
    </font>
    <font>
      <b/>
      <i/>
      <sz val="8"/>
      <color theme="1"/>
      <name val="Calibri"/>
      <family val="2"/>
      <scheme val="minor"/>
    </font>
    <font>
      <b/>
      <sz val="18"/>
      <color theme="1"/>
      <name val="Calibri"/>
      <family val="2"/>
      <scheme val="minor"/>
    </font>
    <font>
      <b/>
      <sz val="16"/>
      <color theme="1"/>
      <name val="Calibri"/>
      <family val="2"/>
      <scheme val="minor"/>
    </font>
    <font>
      <u/>
      <sz val="12"/>
      <color theme="10"/>
      <name val="Calibri"/>
      <family val="2"/>
      <scheme val="minor"/>
    </font>
    <font>
      <i/>
      <u/>
      <sz val="8"/>
      <color theme="10"/>
      <name val="Calibri"/>
      <family val="2"/>
      <scheme val="minor"/>
    </font>
  </fonts>
  <fills count="3">
    <fill>
      <patternFill patternType="none"/>
    </fill>
    <fill>
      <patternFill patternType="gray125"/>
    </fill>
    <fill>
      <patternFill patternType="solid">
        <fgColor theme="0" tint="-0.14999847407452621"/>
        <bgColor indexed="64"/>
      </patternFill>
    </fill>
  </fills>
  <borders count="1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13" fillId="0" borderId="0" applyNumberFormat="0" applyFill="0" applyBorder="0" applyAlignment="0" applyProtection="0"/>
  </cellStyleXfs>
  <cellXfs count="56">
    <xf numFmtId="0" fontId="0" fillId="0" borderId="0" xfId="0"/>
    <xf numFmtId="0" fontId="2" fillId="0" borderId="1" xfId="0" applyFont="1" applyBorder="1"/>
    <xf numFmtId="0" fontId="0" fillId="0" borderId="3" xfId="0" applyBorder="1"/>
    <xf numFmtId="0" fontId="0" fillId="0" borderId="4" xfId="0" applyBorder="1"/>
    <xf numFmtId="0" fontId="0" fillId="0" borderId="5" xfId="0" applyBorder="1"/>
    <xf numFmtId="0" fontId="2" fillId="0" borderId="4" xfId="0" applyFont="1" applyBorder="1"/>
    <xf numFmtId="0" fontId="0" fillId="0" borderId="6" xfId="0" applyBorder="1"/>
    <xf numFmtId="0" fontId="0" fillId="0" borderId="8" xfId="0" applyBorder="1"/>
    <xf numFmtId="0" fontId="2" fillId="0" borderId="1" xfId="0" applyFont="1" applyBorder="1" applyAlignment="1">
      <alignment vertical="top"/>
    </xf>
    <xf numFmtId="0" fontId="0" fillId="0" borderId="2" xfId="0" applyBorder="1" applyAlignment="1">
      <alignment vertical="top"/>
    </xf>
    <xf numFmtId="0" fontId="0" fillId="0" borderId="3" xfId="0" applyBorder="1" applyAlignment="1">
      <alignment vertical="top"/>
    </xf>
    <xf numFmtId="0" fontId="0" fillId="0" borderId="0" xfId="0" applyAlignment="1">
      <alignment vertical="top"/>
    </xf>
    <xf numFmtId="0" fontId="0" fillId="0" borderId="4" xfId="0" applyBorder="1" applyAlignment="1">
      <alignment vertical="top"/>
    </xf>
    <xf numFmtId="0" fontId="0" fillId="0" borderId="5" xfId="0" applyBorder="1" applyAlignment="1">
      <alignment vertical="top"/>
    </xf>
    <xf numFmtId="0" fontId="0" fillId="0" borderId="0" xfId="0" applyAlignment="1">
      <alignment horizontal="center" vertical="top"/>
    </xf>
    <xf numFmtId="44" fontId="5" fillId="0" borderId="0" xfId="1" applyFont="1" applyBorder="1" applyAlignment="1">
      <alignment vertical="top"/>
    </xf>
    <xf numFmtId="0" fontId="5" fillId="0" borderId="0" xfId="0" applyFont="1" applyAlignment="1">
      <alignment vertical="top"/>
    </xf>
    <xf numFmtId="0" fontId="5" fillId="0" borderId="0" xfId="0" applyFont="1" applyAlignment="1">
      <alignment horizontal="center" vertical="top"/>
    </xf>
    <xf numFmtId="0" fontId="0" fillId="0" borderId="6" xfId="0" applyBorder="1" applyAlignment="1">
      <alignment vertical="top"/>
    </xf>
    <xf numFmtId="0" fontId="0" fillId="0" borderId="7" xfId="0" applyBorder="1" applyAlignment="1">
      <alignment vertical="top"/>
    </xf>
    <xf numFmtId="0" fontId="0" fillId="0" borderId="7" xfId="0" applyBorder="1" applyAlignment="1">
      <alignment horizontal="center" vertical="top"/>
    </xf>
    <xf numFmtId="9" fontId="5" fillId="0" borderId="7" xfId="2" applyFont="1" applyBorder="1" applyAlignment="1">
      <alignment vertical="top"/>
    </xf>
    <xf numFmtId="0" fontId="0" fillId="0" borderId="8" xfId="0" applyBorder="1" applyAlignment="1">
      <alignment vertical="top"/>
    </xf>
    <xf numFmtId="0" fontId="3" fillId="0" borderId="0" xfId="0" applyFont="1" applyAlignment="1">
      <alignment vertical="top"/>
    </xf>
    <xf numFmtId="0" fontId="2" fillId="0" borderId="0" xfId="0" applyFont="1" applyAlignment="1">
      <alignment vertical="top"/>
    </xf>
    <xf numFmtId="44" fontId="0" fillId="0" borderId="0" xfId="0" applyNumberFormat="1" applyAlignment="1">
      <alignment vertical="top"/>
    </xf>
    <xf numFmtId="0" fontId="0" fillId="0" borderId="0" xfId="0" applyBorder="1" applyAlignment="1">
      <alignment vertical="top"/>
    </xf>
    <xf numFmtId="44" fontId="0" fillId="0" borderId="0" xfId="0" applyNumberFormat="1" applyBorder="1" applyAlignment="1">
      <alignment vertical="top"/>
    </xf>
    <xf numFmtId="44" fontId="0" fillId="0" borderId="7" xfId="0" applyNumberFormat="1" applyBorder="1" applyAlignment="1">
      <alignment vertical="top"/>
    </xf>
    <xf numFmtId="0" fontId="0" fillId="0" borderId="7" xfId="0" applyFill="1" applyBorder="1" applyAlignment="1">
      <alignment horizontal="left" vertical="top"/>
    </xf>
    <xf numFmtId="0" fontId="0" fillId="0" borderId="7" xfId="0" applyBorder="1" applyAlignment="1">
      <alignment horizontal="right" vertical="top"/>
    </xf>
    <xf numFmtId="44" fontId="0" fillId="0" borderId="7" xfId="0" applyNumberFormat="1" applyBorder="1" applyAlignment="1">
      <alignment horizontal="left" vertical="top"/>
    </xf>
    <xf numFmtId="0" fontId="0" fillId="0" borderId="7" xfId="0" applyFill="1" applyBorder="1" applyAlignment="1">
      <alignment horizontal="center" vertical="top"/>
    </xf>
    <xf numFmtId="0" fontId="0" fillId="0" borderId="9" xfId="0" applyBorder="1" applyAlignment="1">
      <alignment vertical="top"/>
    </xf>
    <xf numFmtId="44" fontId="0" fillId="0" borderId="9" xfId="0" applyNumberFormat="1" applyBorder="1" applyAlignment="1">
      <alignment vertical="top"/>
    </xf>
    <xf numFmtId="0" fontId="4" fillId="0" borderId="0" xfId="0" applyFont="1" applyAlignment="1">
      <alignment vertical="top"/>
    </xf>
    <xf numFmtId="0" fontId="0" fillId="0" borderId="2" xfId="0" applyBorder="1" applyAlignment="1">
      <alignment wrapText="1"/>
    </xf>
    <xf numFmtId="0" fontId="0" fillId="0" borderId="0" xfId="0" applyAlignment="1">
      <alignment wrapText="1"/>
    </xf>
    <xf numFmtId="0" fontId="0" fillId="0" borderId="7" xfId="0" applyBorder="1" applyAlignment="1">
      <alignment wrapText="1"/>
    </xf>
    <xf numFmtId="0" fontId="8" fillId="0" borderId="0" xfId="0" applyFont="1" applyAlignment="1">
      <alignment vertical="top"/>
    </xf>
    <xf numFmtId="0" fontId="9" fillId="0" borderId="0" xfId="0" applyFont="1" applyAlignment="1">
      <alignment vertical="top"/>
    </xf>
    <xf numFmtId="44" fontId="9" fillId="0" borderId="0" xfId="0" applyNumberFormat="1" applyFont="1" applyAlignment="1">
      <alignment vertical="top"/>
    </xf>
    <xf numFmtId="0" fontId="10" fillId="0" borderId="0" xfId="0" applyFont="1" applyAlignment="1">
      <alignment vertical="top"/>
    </xf>
    <xf numFmtId="0" fontId="0" fillId="0" borderId="0" xfId="0" applyAlignment="1">
      <alignment vertical="top" wrapText="1"/>
    </xf>
    <xf numFmtId="0" fontId="11" fillId="2" borderId="10" xfId="0" applyFont="1" applyFill="1" applyBorder="1" applyAlignment="1">
      <alignment vertical="top"/>
    </xf>
    <xf numFmtId="0" fontId="0" fillId="2" borderId="11" xfId="0" applyFill="1" applyBorder="1" applyAlignment="1">
      <alignment vertical="top"/>
    </xf>
    <xf numFmtId="0" fontId="0" fillId="2" borderId="12" xfId="0" applyFill="1" applyBorder="1" applyAlignment="1">
      <alignment vertical="top"/>
    </xf>
    <xf numFmtId="0" fontId="12" fillId="0" borderId="0" xfId="0" applyFont="1" applyAlignment="1"/>
    <xf numFmtId="0" fontId="14" fillId="0" borderId="0" xfId="3" applyFont="1" applyAlignment="1">
      <alignment horizontal="left" vertical="top"/>
    </xf>
    <xf numFmtId="0" fontId="14" fillId="0" borderId="0" xfId="3" applyFont="1" applyAlignment="1">
      <alignment vertical="top"/>
    </xf>
    <xf numFmtId="0" fontId="0" fillId="0" borderId="13" xfId="0" applyBorder="1" applyAlignment="1">
      <alignment horizontal="left" vertical="top" wrapText="1"/>
    </xf>
    <xf numFmtId="0" fontId="0" fillId="0" borderId="0" xfId="0" applyBorder="1" applyAlignment="1">
      <alignment horizontal="left" vertical="top" wrapText="1"/>
    </xf>
    <xf numFmtId="0" fontId="0" fillId="0" borderId="14" xfId="0" applyBorder="1" applyAlignment="1">
      <alignment horizontal="left" vertical="top" wrapText="1"/>
    </xf>
    <xf numFmtId="0" fontId="0" fillId="0" borderId="15" xfId="0" applyBorder="1" applyAlignment="1">
      <alignment horizontal="left" vertical="top" wrapText="1"/>
    </xf>
    <xf numFmtId="0" fontId="0" fillId="0" borderId="16" xfId="0" applyBorder="1" applyAlignment="1">
      <alignment horizontal="left" vertical="top" wrapText="1"/>
    </xf>
    <xf numFmtId="0" fontId="0" fillId="0" borderId="17" xfId="0" applyBorder="1" applyAlignment="1">
      <alignment horizontal="left" vertical="top" wrapText="1"/>
    </xf>
  </cellXfs>
  <cellStyles count="4">
    <cellStyle name="Currency" xfId="1" builtinId="4"/>
    <cellStyle name="Hyperlink" xfId="3"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person displayName="Peter Ambiel" id="{8A9A65D0-E118-3144-AF26-EF79D8B77799}" userId="S::pambiel@peninsulacleanenergy.com::53a7565c-1657-418e-ba4e-b68b4be7fc35"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H42" dT="2020-03-26T15:43:30.32" personId="{8A9A65D0-E118-3144-AF26-EF79D8B77799}" id="{DC0A3B1D-2C75-1E4D-BB7C-0FE6A9BABEF4}">
    <text>Set as a 2-yr term per the CALeVIP requirements</text>
  </threadedComment>
  <threadedComment ref="M42" dT="2020-03-26T15:43:30.32" personId="{8A9A65D0-E118-3144-AF26-EF79D8B77799}" id="{CC1175C1-B515-1D47-A1A8-5088256767D7}">
    <text>Set as a 2-yr term per the CALeVIP requirements</text>
  </threadedComment>
</ThreadedComments>
</file>

<file path=xl/worksheets/_rels/sheet2.xml.rels><?xml version="1.0" encoding="UTF-8" standalone="yes"?>
<Relationships xmlns="http://schemas.openxmlformats.org/package/2006/relationships"><Relationship Id="rId8" Type="http://schemas.openxmlformats.org/officeDocument/2006/relationships/hyperlink" Target="https://www.homedepot.com/p/1-in-x-10-ft-Electric-Metallic-Tube-EMT-Conduit-101568/100400409" TargetMode="External"/><Relationship Id="rId13" Type="http://schemas.openxmlformats.org/officeDocument/2006/relationships/vmlDrawing" Target="../drawings/vmlDrawing1.vml"/><Relationship Id="rId3" Type="http://schemas.openxmlformats.org/officeDocument/2006/relationships/hyperlink" Target="https://www.homedepot.com/p/1-2-in-x-10-ft-Electric-Metallic-Tube-EMT-Conduit-853428/100400405" TargetMode="External"/><Relationship Id="rId7" Type="http://schemas.openxmlformats.org/officeDocument/2006/relationships/hyperlink" Target="https://www.wireandcableyourway.com/8-awg-thhn-building-wire" TargetMode="External"/><Relationship Id="rId12" Type="http://schemas.openxmlformats.org/officeDocument/2006/relationships/printerSettings" Target="../printerSettings/printerSettings1.bin"/><Relationship Id="rId2" Type="http://schemas.openxmlformats.org/officeDocument/2006/relationships/hyperlink" Target="https://www.homedepot.com/p/Southwire-50-ft-12-Gauge-White-Solid-CU-THHN-Wire-11588117/202316537" TargetMode="External"/><Relationship Id="rId1" Type="http://schemas.openxmlformats.org/officeDocument/2006/relationships/hyperlink" Target="https://www.homedepot.com/p/Square-D-Homeline-15-Amp-Single-Pole-Circuit-Breaker-HOM115CP/100153952" TargetMode="External"/><Relationship Id="rId6" Type="http://schemas.openxmlformats.org/officeDocument/2006/relationships/hyperlink" Target="https://www.homedepot.com/p/Square-D-Homeline-40-Amp-2-Pole-Circuit-Breaker-HOM240CP/202353324" TargetMode="External"/><Relationship Id="rId11" Type="http://schemas.openxmlformats.org/officeDocument/2006/relationships/hyperlink" Target="https://www.dir.ca.gov/OPRL/2020-2/PWD/Determinations/Subtrades/g_sanmateo.html" TargetMode="External"/><Relationship Id="rId5" Type="http://schemas.openxmlformats.org/officeDocument/2006/relationships/hyperlink" Target="https://www.homedepot.com/p/TAYMAC-1-Gang-Complete-In-Use-Cover-Kit-MKG420CS/302031003" TargetMode="External"/><Relationship Id="rId15" Type="http://schemas.microsoft.com/office/2017/10/relationships/threadedComment" Target="../threadedComments/threadedComment1.xml"/><Relationship Id="rId10" Type="http://schemas.openxmlformats.org/officeDocument/2006/relationships/hyperlink" Target="https://www.homedepot.com/p/8-in-x-8-in-x-4-in-Junction-Box-R5133712/202043419" TargetMode="External"/><Relationship Id="rId4" Type="http://schemas.openxmlformats.org/officeDocument/2006/relationships/hyperlink" Target="https://www.homedepot.com/p/GE-15-Amp-Tamper-Resistant-Self-Test-GFCI-Outlet-White-32075/302520895" TargetMode="External"/><Relationship Id="rId9" Type="http://schemas.openxmlformats.org/officeDocument/2006/relationships/hyperlink" Target="https://evcharging.enelx.com/store/commercial/juicebox-pro-32-commercial" TargetMode="External"/><Relationship Id="rId1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1BFEF6-3757-6047-8A58-33E91C549EE5}">
  <dimension ref="A1:D28"/>
  <sheetViews>
    <sheetView showGridLines="0" zoomScale="173" workbookViewId="0">
      <selection activeCell="A2" sqref="A2"/>
    </sheetView>
  </sheetViews>
  <sheetFormatPr baseColWidth="10" defaultColWidth="11" defaultRowHeight="16"/>
  <cols>
    <col min="1" max="1" width="2.1640625" customWidth="1"/>
    <col min="2" max="2" width="2" customWidth="1"/>
    <col min="3" max="3" width="72.83203125" style="37" customWidth="1"/>
    <col min="4" max="4" width="13.6640625" customWidth="1"/>
  </cols>
  <sheetData>
    <row r="1" spans="1:4" ht="21">
      <c r="A1" s="47" t="s">
        <v>0</v>
      </c>
    </row>
    <row r="3" spans="1:4">
      <c r="B3" s="1" t="s">
        <v>1</v>
      </c>
      <c r="C3" s="36"/>
      <c r="D3" s="2"/>
    </row>
    <row r="4" spans="1:4">
      <c r="B4" s="3" t="s">
        <v>2</v>
      </c>
      <c r="D4" s="4"/>
    </row>
    <row r="5" spans="1:4" ht="17">
      <c r="B5" s="3"/>
      <c r="C5" s="37" t="s">
        <v>3</v>
      </c>
      <c r="D5" s="4"/>
    </row>
    <row r="6" spans="1:4" ht="17">
      <c r="B6" s="3"/>
      <c r="C6" s="37" t="s">
        <v>4</v>
      </c>
      <c r="D6" s="4"/>
    </row>
    <row r="7" spans="1:4" ht="17">
      <c r="B7" s="3"/>
      <c r="C7" s="37" t="s">
        <v>5</v>
      </c>
      <c r="D7" s="4"/>
    </row>
    <row r="8" spans="1:4">
      <c r="B8" s="3"/>
      <c r="D8" s="4"/>
    </row>
    <row r="9" spans="1:4">
      <c r="B9" s="3"/>
      <c r="D9" s="4"/>
    </row>
    <row r="10" spans="1:4">
      <c r="B10" s="5" t="s">
        <v>6</v>
      </c>
      <c r="D10" s="4"/>
    </row>
    <row r="11" spans="1:4" ht="102">
      <c r="B11" s="3"/>
      <c r="C11" s="37" t="s">
        <v>7</v>
      </c>
      <c r="D11" s="4"/>
    </row>
    <row r="12" spans="1:4">
      <c r="B12" s="3"/>
      <c r="D12" s="4"/>
    </row>
    <row r="13" spans="1:4" ht="34">
      <c r="B13" s="3"/>
      <c r="C13" s="37" t="s">
        <v>8</v>
      </c>
      <c r="D13" s="4"/>
    </row>
    <row r="14" spans="1:4" ht="15" customHeight="1">
      <c r="B14" s="3"/>
      <c r="D14" s="4"/>
    </row>
    <row r="15" spans="1:4" ht="86.25" customHeight="1">
      <c r="B15" s="3"/>
      <c r="C15" s="37" t="s">
        <v>9</v>
      </c>
      <c r="D15" s="4"/>
    </row>
    <row r="16" spans="1:4">
      <c r="B16" s="3"/>
      <c r="D16" s="4"/>
    </row>
    <row r="17" spans="2:4" ht="17">
      <c r="B17" s="3"/>
      <c r="C17" s="37" t="s">
        <v>10</v>
      </c>
      <c r="D17" s="4"/>
    </row>
    <row r="18" spans="2:4">
      <c r="B18" s="3"/>
      <c r="D18" s="4"/>
    </row>
    <row r="19" spans="2:4">
      <c r="B19" s="3"/>
      <c r="D19" s="4"/>
    </row>
    <row r="20" spans="2:4">
      <c r="B20" s="3"/>
      <c r="D20" s="4"/>
    </row>
    <row r="21" spans="2:4">
      <c r="B21" s="3"/>
      <c r="D21" s="4"/>
    </row>
    <row r="22" spans="2:4">
      <c r="B22" s="3"/>
      <c r="D22" s="4"/>
    </row>
    <row r="23" spans="2:4">
      <c r="B23" s="3"/>
      <c r="D23" s="4"/>
    </row>
    <row r="24" spans="2:4">
      <c r="B24" s="3"/>
      <c r="D24" s="4"/>
    </row>
    <row r="25" spans="2:4">
      <c r="B25" s="3"/>
      <c r="D25" s="4"/>
    </row>
    <row r="26" spans="2:4">
      <c r="B26" s="3"/>
      <c r="D26" s="4"/>
    </row>
    <row r="27" spans="2:4">
      <c r="B27" s="3"/>
      <c r="D27" s="4"/>
    </row>
    <row r="28" spans="2:4">
      <c r="B28" s="6"/>
      <c r="C28" s="38"/>
      <c r="D28" s="7"/>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87F1A4-282F-8649-B3C5-FA14FEDE4A7F}">
  <dimension ref="B1:O72"/>
  <sheetViews>
    <sheetView showGridLines="0" tabSelected="1" topLeftCell="A21" zoomScale="170" zoomScaleNormal="170" workbookViewId="0">
      <selection activeCell="A26" sqref="A26:XFD26"/>
    </sheetView>
  </sheetViews>
  <sheetFormatPr baseColWidth="10" defaultColWidth="11" defaultRowHeight="16"/>
  <cols>
    <col min="1" max="1" width="1.83203125" style="11" customWidth="1"/>
    <col min="2" max="2" width="2.33203125" style="11" customWidth="1"/>
    <col min="3" max="3" width="20.5" style="11" bestFit="1" customWidth="1"/>
    <col min="4" max="4" width="12.83203125" style="11" customWidth="1"/>
    <col min="5" max="5" width="16" style="11" bestFit="1" customWidth="1"/>
    <col min="6" max="7" width="11" style="11"/>
    <col min="8" max="8" width="20.6640625" style="11" bestFit="1" customWidth="1"/>
    <col min="9" max="9" width="11" style="11"/>
    <col min="10" max="10" width="12" style="11" customWidth="1"/>
    <col min="11" max="12" width="11" style="11"/>
    <col min="13" max="13" width="20.6640625" style="11" bestFit="1" customWidth="1"/>
    <col min="14" max="16384" width="11" style="11"/>
  </cols>
  <sheetData>
    <row r="1" spans="2:13" ht="17" thickBot="1"/>
    <row r="2" spans="2:13" ht="24">
      <c r="B2" s="8" t="s">
        <v>11</v>
      </c>
      <c r="C2" s="9"/>
      <c r="D2" s="9"/>
      <c r="E2" s="9"/>
      <c r="F2" s="10"/>
      <c r="H2" s="44" t="s">
        <v>12</v>
      </c>
      <c r="I2" s="45"/>
      <c r="J2" s="45"/>
      <c r="K2" s="45"/>
      <c r="L2" s="46"/>
    </row>
    <row r="3" spans="2:13" ht="33.75" customHeight="1">
      <c r="B3" s="12" t="s">
        <v>13</v>
      </c>
      <c r="F3" s="13"/>
      <c r="H3" s="50" t="s">
        <v>14</v>
      </c>
      <c r="I3" s="51"/>
      <c r="J3" s="51"/>
      <c r="K3" s="51"/>
      <c r="L3" s="52"/>
      <c r="M3" s="43"/>
    </row>
    <row r="4" spans="2:13" ht="15.75" customHeight="1">
      <c r="B4" s="12"/>
      <c r="C4" s="11" t="s">
        <v>15</v>
      </c>
      <c r="F4" s="13"/>
      <c r="H4" s="50" t="s">
        <v>16</v>
      </c>
      <c r="I4" s="51"/>
      <c r="J4" s="51"/>
      <c r="K4" s="51"/>
      <c r="L4" s="52"/>
      <c r="M4" s="43"/>
    </row>
    <row r="5" spans="2:13" ht="39.75" customHeight="1" thickBot="1">
      <c r="B5" s="12"/>
      <c r="C5" s="14" t="s">
        <v>17</v>
      </c>
      <c r="D5" s="14" t="s">
        <v>18</v>
      </c>
      <c r="E5" s="14" t="s">
        <v>19</v>
      </c>
      <c r="F5" s="13"/>
      <c r="H5" s="53" t="s">
        <v>20</v>
      </c>
      <c r="I5" s="54"/>
      <c r="J5" s="54"/>
      <c r="K5" s="54"/>
      <c r="L5" s="55"/>
      <c r="M5" s="43"/>
    </row>
    <row r="6" spans="2:13" ht="19">
      <c r="B6" s="12"/>
      <c r="C6" s="11" t="s">
        <v>21</v>
      </c>
      <c r="D6" s="14">
        <v>1</v>
      </c>
      <c r="E6" s="15">
        <v>4.3099999999999996</v>
      </c>
      <c r="F6" s="13"/>
    </row>
    <row r="7" spans="2:13" ht="19">
      <c r="B7" s="12"/>
      <c r="C7" s="11" t="s">
        <v>22</v>
      </c>
      <c r="D7" s="14" t="s">
        <v>23</v>
      </c>
      <c r="E7" s="15">
        <v>0.32</v>
      </c>
      <c r="F7" s="13"/>
    </row>
    <row r="8" spans="2:13" ht="19">
      <c r="B8" s="12"/>
      <c r="C8" s="11" t="s">
        <v>24</v>
      </c>
      <c r="D8" s="14" t="s">
        <v>23</v>
      </c>
      <c r="E8" s="15">
        <v>0.37</v>
      </c>
      <c r="F8" s="13"/>
    </row>
    <row r="9" spans="2:13" ht="18">
      <c r="B9" s="12"/>
      <c r="C9" s="11" t="s">
        <v>25</v>
      </c>
      <c r="D9" s="14">
        <v>1</v>
      </c>
      <c r="E9" s="15">
        <v>15.93</v>
      </c>
      <c r="F9" s="13"/>
    </row>
    <row r="10" spans="2:13" ht="19">
      <c r="B10" s="12"/>
      <c r="C10" s="11" t="s">
        <v>26</v>
      </c>
      <c r="D10" s="14">
        <v>1</v>
      </c>
      <c r="E10" s="15">
        <v>26.62</v>
      </c>
      <c r="F10" s="13"/>
    </row>
    <row r="11" spans="2:13">
      <c r="B11" s="12"/>
      <c r="E11" s="16"/>
      <c r="F11" s="13"/>
    </row>
    <row r="12" spans="2:13">
      <c r="B12" s="12"/>
      <c r="C12" s="11" t="s">
        <v>27</v>
      </c>
      <c r="E12" s="16"/>
      <c r="F12" s="13"/>
    </row>
    <row r="13" spans="2:13">
      <c r="B13" s="12"/>
      <c r="C13" s="14" t="s">
        <v>17</v>
      </c>
      <c r="D13" s="14" t="s">
        <v>18</v>
      </c>
      <c r="E13" s="17" t="s">
        <v>19</v>
      </c>
      <c r="F13" s="13"/>
    </row>
    <row r="14" spans="2:13" ht="19">
      <c r="B14" s="12"/>
      <c r="C14" s="11" t="s">
        <v>28</v>
      </c>
      <c r="D14" s="14">
        <v>1</v>
      </c>
      <c r="E14" s="15">
        <v>10.24</v>
      </c>
      <c r="F14" s="13"/>
    </row>
    <row r="15" spans="2:13" ht="19">
      <c r="B15" s="12"/>
      <c r="C15" s="11" t="s">
        <v>29</v>
      </c>
      <c r="D15" s="14" t="s">
        <v>23</v>
      </c>
      <c r="E15" s="15">
        <v>0.38</v>
      </c>
      <c r="F15" s="13"/>
    </row>
    <row r="16" spans="2:13" ht="19">
      <c r="B16" s="12"/>
      <c r="C16" s="11" t="s">
        <v>30</v>
      </c>
      <c r="D16" s="14" t="s">
        <v>23</v>
      </c>
      <c r="E16" s="15">
        <v>1.0980000000000001</v>
      </c>
      <c r="F16" s="13"/>
    </row>
    <row r="17" spans="2:15" ht="19">
      <c r="B17" s="12"/>
      <c r="C17" s="11" t="s">
        <v>31</v>
      </c>
      <c r="D17" s="14">
        <v>1</v>
      </c>
      <c r="E17" s="15">
        <v>1349</v>
      </c>
      <c r="F17" s="13"/>
    </row>
    <row r="18" spans="2:15" ht="19">
      <c r="B18" s="12"/>
      <c r="C18" s="11" t="s">
        <v>32</v>
      </c>
      <c r="D18" s="14">
        <v>1</v>
      </c>
      <c r="E18" s="15">
        <v>30</v>
      </c>
      <c r="F18" s="13"/>
    </row>
    <row r="19" spans="2:15">
      <c r="B19" s="12"/>
      <c r="E19" s="16"/>
      <c r="F19" s="13"/>
    </row>
    <row r="20" spans="2:15">
      <c r="B20" s="12" t="s">
        <v>33</v>
      </c>
      <c r="E20" s="16"/>
      <c r="F20" s="13"/>
    </row>
    <row r="21" spans="2:15">
      <c r="B21" s="12"/>
      <c r="C21" s="14" t="s">
        <v>17</v>
      </c>
      <c r="D21" s="14" t="s">
        <v>18</v>
      </c>
      <c r="E21" s="17" t="s">
        <v>19</v>
      </c>
      <c r="F21" s="13"/>
    </row>
    <row r="22" spans="2:15" ht="19">
      <c r="B22" s="12"/>
      <c r="C22" s="11" t="s">
        <v>34</v>
      </c>
      <c r="D22" s="14" t="s">
        <v>35</v>
      </c>
      <c r="E22" s="15">
        <v>125</v>
      </c>
      <c r="F22" s="13"/>
    </row>
    <row r="23" spans="2:15" ht="19">
      <c r="B23" s="12"/>
      <c r="C23" s="11" t="s">
        <v>36</v>
      </c>
      <c r="D23" s="14">
        <v>1</v>
      </c>
      <c r="E23" s="15">
        <v>400</v>
      </c>
      <c r="F23" s="13"/>
    </row>
    <row r="24" spans="2:15" ht="19">
      <c r="B24" s="12"/>
      <c r="C24" s="11" t="s">
        <v>37</v>
      </c>
      <c r="D24" s="14" t="s">
        <v>38</v>
      </c>
      <c r="E24" s="15">
        <v>15</v>
      </c>
      <c r="F24" s="13"/>
    </row>
    <row r="25" spans="2:15" ht="19">
      <c r="B25" s="18"/>
      <c r="C25" s="19" t="s">
        <v>39</v>
      </c>
      <c r="D25" s="20" t="s">
        <v>40</v>
      </c>
      <c r="E25" s="21">
        <v>0.1</v>
      </c>
      <c r="F25" s="22"/>
    </row>
    <row r="26" spans="2:15">
      <c r="B26" s="23"/>
    </row>
    <row r="28" spans="2:15">
      <c r="B28" s="24" t="s">
        <v>41</v>
      </c>
      <c r="G28" s="24" t="s">
        <v>42</v>
      </c>
      <c r="L28" s="24" t="s">
        <v>43</v>
      </c>
    </row>
    <row r="29" spans="2:15">
      <c r="B29" s="11" t="s">
        <v>13</v>
      </c>
      <c r="G29" s="11" t="s">
        <v>13</v>
      </c>
      <c r="L29" s="11" t="s">
        <v>13</v>
      </c>
    </row>
    <row r="30" spans="2:15">
      <c r="C30" s="14" t="s">
        <v>17</v>
      </c>
      <c r="D30" s="14" t="s">
        <v>44</v>
      </c>
      <c r="E30" s="14" t="s">
        <v>19</v>
      </c>
      <c r="H30" s="14" t="s">
        <v>17</v>
      </c>
      <c r="I30" s="14" t="s">
        <v>44</v>
      </c>
      <c r="J30" s="14" t="s">
        <v>19</v>
      </c>
      <c r="M30" s="14" t="s">
        <v>17</v>
      </c>
      <c r="N30" s="14" t="s">
        <v>44</v>
      </c>
      <c r="O30" s="14" t="s">
        <v>19</v>
      </c>
    </row>
    <row r="31" spans="2:15">
      <c r="C31" s="11" t="s">
        <v>45</v>
      </c>
      <c r="D31" s="11">
        <v>4</v>
      </c>
      <c r="E31" s="25">
        <f>D31*E6</f>
        <v>17.239999999999998</v>
      </c>
      <c r="H31" s="11" t="s">
        <v>45</v>
      </c>
      <c r="I31" s="11">
        <v>1</v>
      </c>
      <c r="J31" s="25">
        <f>I31*E14</f>
        <v>10.24</v>
      </c>
      <c r="M31" s="11" t="s">
        <v>45</v>
      </c>
      <c r="N31" s="11">
        <v>1</v>
      </c>
      <c r="O31" s="25">
        <f>N31*E14</f>
        <v>10.24</v>
      </c>
    </row>
    <row r="32" spans="2:15">
      <c r="C32" s="11" t="s">
        <v>46</v>
      </c>
      <c r="D32" s="11">
        <v>400</v>
      </c>
      <c r="E32" s="25">
        <f>D32*E7</f>
        <v>128</v>
      </c>
      <c r="H32" s="11" t="s">
        <v>46</v>
      </c>
      <c r="I32" s="11">
        <v>350</v>
      </c>
      <c r="J32" s="25">
        <f>I32*$E$15</f>
        <v>133</v>
      </c>
      <c r="M32" s="11" t="s">
        <v>46</v>
      </c>
      <c r="N32" s="11">
        <v>100</v>
      </c>
      <c r="O32" s="25">
        <f>N32*$E$15</f>
        <v>38</v>
      </c>
    </row>
    <row r="33" spans="2:15">
      <c r="C33" s="11" t="s">
        <v>47</v>
      </c>
      <c r="D33" s="11">
        <v>150</v>
      </c>
      <c r="E33" s="25">
        <f>D33*E8</f>
        <v>55.5</v>
      </c>
      <c r="H33" s="11" t="s">
        <v>47</v>
      </c>
      <c r="I33" s="11">
        <v>150</v>
      </c>
      <c r="J33" s="25">
        <f>I33*E16</f>
        <v>164.70000000000002</v>
      </c>
      <c r="M33" s="11" t="s">
        <v>47</v>
      </c>
      <c r="N33" s="11">
        <v>50</v>
      </c>
      <c r="O33" s="25">
        <f>N33*$E$16</f>
        <v>54.900000000000006</v>
      </c>
    </row>
    <row r="34" spans="2:15">
      <c r="C34" s="11" t="s">
        <v>48</v>
      </c>
      <c r="D34" s="11">
        <v>4</v>
      </c>
      <c r="E34" s="25">
        <f>D34*E9</f>
        <v>63.72</v>
      </c>
      <c r="H34" s="26" t="s">
        <v>49</v>
      </c>
      <c r="I34" s="26">
        <v>4</v>
      </c>
      <c r="J34" s="27">
        <f>I34*E17</f>
        <v>5396</v>
      </c>
      <c r="M34" s="26" t="s">
        <v>49</v>
      </c>
      <c r="N34" s="26">
        <v>1</v>
      </c>
      <c r="O34" s="27">
        <f>N34*$E$17</f>
        <v>1349</v>
      </c>
    </row>
    <row r="35" spans="2:15">
      <c r="C35" s="19" t="s">
        <v>50</v>
      </c>
      <c r="D35" s="19">
        <v>4</v>
      </c>
      <c r="E35" s="28">
        <f>D35*E10</f>
        <v>106.48</v>
      </c>
      <c r="H35" s="29" t="s">
        <v>51</v>
      </c>
      <c r="I35" s="30">
        <v>1</v>
      </c>
      <c r="J35" s="31">
        <f>I35*E18</f>
        <v>30</v>
      </c>
      <c r="M35" s="32" t="s">
        <v>52</v>
      </c>
      <c r="N35" s="19"/>
      <c r="O35" s="20" t="s">
        <v>52</v>
      </c>
    </row>
    <row r="36" spans="2:15">
      <c r="C36" s="11" t="s">
        <v>53</v>
      </c>
      <c r="E36" s="25">
        <f>SUM(E31:E35)</f>
        <v>370.94000000000005</v>
      </c>
      <c r="H36" s="11" t="s">
        <v>53</v>
      </c>
      <c r="J36" s="25">
        <f>SUM(J31:J35)</f>
        <v>5733.9400000000005</v>
      </c>
      <c r="M36" s="11" t="s">
        <v>53</v>
      </c>
      <c r="O36" s="25">
        <f>SUM(O31:O34)</f>
        <v>1452.14</v>
      </c>
    </row>
    <row r="38" spans="2:15">
      <c r="B38" s="11" t="s">
        <v>33</v>
      </c>
      <c r="G38" s="11" t="s">
        <v>33</v>
      </c>
      <c r="L38" s="11" t="s">
        <v>33</v>
      </c>
    </row>
    <row r="39" spans="2:15">
      <c r="C39" s="14" t="s">
        <v>17</v>
      </c>
      <c r="D39" s="14" t="s">
        <v>44</v>
      </c>
      <c r="E39" s="14" t="s">
        <v>19</v>
      </c>
      <c r="H39" s="14" t="s">
        <v>17</v>
      </c>
      <c r="I39" s="14" t="s">
        <v>44</v>
      </c>
      <c r="J39" s="14" t="s">
        <v>19</v>
      </c>
      <c r="M39" s="14" t="s">
        <v>17</v>
      </c>
      <c r="N39" s="14" t="s">
        <v>44</v>
      </c>
      <c r="O39" s="14" t="s">
        <v>19</v>
      </c>
    </row>
    <row r="40" spans="2:15">
      <c r="C40" s="11" t="s">
        <v>54</v>
      </c>
      <c r="D40" s="11">
        <v>40</v>
      </c>
      <c r="E40" s="25">
        <f>D40*E22</f>
        <v>5000</v>
      </c>
      <c r="H40" s="11" t="s">
        <v>54</v>
      </c>
      <c r="I40" s="11">
        <v>45</v>
      </c>
      <c r="J40" s="25">
        <f>I40*E22</f>
        <v>5625</v>
      </c>
      <c r="M40" s="11" t="s">
        <v>54</v>
      </c>
      <c r="N40" s="11">
        <v>15</v>
      </c>
      <c r="O40" s="25">
        <f>N40*$E$22</f>
        <v>1875</v>
      </c>
    </row>
    <row r="41" spans="2:15">
      <c r="C41" s="11" t="s">
        <v>55</v>
      </c>
      <c r="D41" s="11">
        <v>1</v>
      </c>
      <c r="E41" s="25">
        <f>D41*E23</f>
        <v>400</v>
      </c>
      <c r="H41" s="11" t="s">
        <v>55</v>
      </c>
      <c r="I41" s="11">
        <v>1</v>
      </c>
      <c r="J41" s="25">
        <f>I41*E23</f>
        <v>400</v>
      </c>
      <c r="M41" s="11" t="s">
        <v>55</v>
      </c>
      <c r="N41" s="11">
        <v>1</v>
      </c>
      <c r="O41" s="25">
        <f>N41*$E$23</f>
        <v>400</v>
      </c>
    </row>
    <row r="42" spans="2:15">
      <c r="C42" s="19" t="s">
        <v>56</v>
      </c>
      <c r="D42" s="19">
        <v>0</v>
      </c>
      <c r="E42" s="28">
        <f>D42*E24</f>
        <v>0</v>
      </c>
      <c r="H42" s="19" t="s">
        <v>57</v>
      </c>
      <c r="I42" s="19">
        <f>I34</f>
        <v>4</v>
      </c>
      <c r="J42" s="28">
        <f>I42*(E24*24)</f>
        <v>1440</v>
      </c>
      <c r="M42" s="19" t="s">
        <v>57</v>
      </c>
      <c r="N42" s="19">
        <f>N34</f>
        <v>1</v>
      </c>
      <c r="O42" s="28">
        <f>N42*($E$24*24)</f>
        <v>360</v>
      </c>
    </row>
    <row r="43" spans="2:15">
      <c r="C43" s="11" t="s">
        <v>53</v>
      </c>
      <c r="E43" s="25">
        <f>SUM(E40:E42)</f>
        <v>5400</v>
      </c>
      <c r="H43" s="11" t="s">
        <v>53</v>
      </c>
      <c r="J43" s="25">
        <f>SUM(J40:J42)</f>
        <v>7465</v>
      </c>
      <c r="M43" s="11" t="s">
        <v>53</v>
      </c>
      <c r="O43" s="25">
        <f>SUM(O40:O42)</f>
        <v>2635</v>
      </c>
    </row>
    <row r="44" spans="2:15">
      <c r="C44" s="11" t="s">
        <v>58</v>
      </c>
      <c r="E44" s="25">
        <f>SUM(E43,E36)</f>
        <v>5770.9400000000005</v>
      </c>
      <c r="H44" s="11" t="s">
        <v>58</v>
      </c>
      <c r="J44" s="25">
        <f>SUM(J36,J43)</f>
        <v>13198.94</v>
      </c>
      <c r="M44" s="11" t="s">
        <v>58</v>
      </c>
      <c r="O44" s="25">
        <f>SUM(O36,O43)</f>
        <v>4087.1400000000003</v>
      </c>
    </row>
    <row r="45" spans="2:15">
      <c r="C45" s="11" t="s">
        <v>59</v>
      </c>
      <c r="E45" s="25">
        <f>E44*E25</f>
        <v>577.09400000000005</v>
      </c>
      <c r="H45" s="11" t="s">
        <v>59</v>
      </c>
      <c r="J45" s="25">
        <f>J44*E25</f>
        <v>1319.8940000000002</v>
      </c>
      <c r="M45" s="11" t="s">
        <v>59</v>
      </c>
      <c r="O45" s="25">
        <f>O44*E25</f>
        <v>408.71400000000006</v>
      </c>
    </row>
    <row r="46" spans="2:15" ht="17" thickBot="1">
      <c r="C46" s="33" t="s">
        <v>60</v>
      </c>
      <c r="D46" s="33"/>
      <c r="E46" s="34">
        <f>SUM(E44:E45)</f>
        <v>6348.0340000000006</v>
      </c>
      <c r="H46" s="33" t="s">
        <v>60</v>
      </c>
      <c r="I46" s="33"/>
      <c r="J46" s="34">
        <f>SUM(J44:J45)</f>
        <v>14518.834000000001</v>
      </c>
      <c r="M46" s="33" t="s">
        <v>60</v>
      </c>
      <c r="N46" s="33"/>
      <c r="O46" s="34">
        <f>SUM(O44:O45)</f>
        <v>4495.8540000000003</v>
      </c>
    </row>
    <row r="47" spans="2:15" ht="17" thickTop="1">
      <c r="C47" s="35" t="s">
        <v>61</v>
      </c>
      <c r="E47" s="25">
        <f>E46/D31</f>
        <v>1587.0085000000001</v>
      </c>
      <c r="H47" s="35" t="s">
        <v>61</v>
      </c>
      <c r="J47" s="25">
        <f>J46/I34</f>
        <v>3629.7085000000002</v>
      </c>
      <c r="M47" s="35" t="s">
        <v>61</v>
      </c>
      <c r="O47" s="25">
        <f>O46/N34</f>
        <v>4495.8540000000003</v>
      </c>
    </row>
    <row r="50" spans="2:11">
      <c r="B50" s="39"/>
      <c r="C50" s="42" t="s">
        <v>62</v>
      </c>
      <c r="E50" s="40"/>
      <c r="F50" s="40"/>
      <c r="G50" s="40"/>
      <c r="H50" s="40"/>
      <c r="I50" s="40"/>
      <c r="J50" s="40"/>
      <c r="K50" s="40"/>
    </row>
    <row r="51" spans="2:11">
      <c r="B51" s="39">
        <v>1</v>
      </c>
      <c r="C51" s="48" t="s">
        <v>67</v>
      </c>
      <c r="E51" s="40"/>
      <c r="F51" s="40"/>
      <c r="G51" s="40"/>
      <c r="H51" s="40"/>
      <c r="I51" s="40"/>
      <c r="J51" s="40"/>
      <c r="K51" s="40"/>
    </row>
    <row r="52" spans="2:11">
      <c r="B52" s="39">
        <v>2</v>
      </c>
      <c r="C52" s="49" t="s">
        <v>68</v>
      </c>
      <c r="E52" s="40"/>
      <c r="F52" s="40"/>
      <c r="G52" s="40"/>
      <c r="H52" s="40"/>
      <c r="I52" s="40"/>
      <c r="J52" s="40"/>
      <c r="K52" s="40"/>
    </row>
    <row r="53" spans="2:11">
      <c r="B53" s="39">
        <v>3</v>
      </c>
      <c r="C53" s="49" t="s">
        <v>69</v>
      </c>
      <c r="E53" s="40"/>
      <c r="F53" s="40"/>
      <c r="G53" s="40"/>
      <c r="H53" s="40"/>
      <c r="I53" s="40"/>
      <c r="J53" s="40"/>
      <c r="K53" s="40"/>
    </row>
    <row r="54" spans="2:11">
      <c r="B54" s="39">
        <v>4</v>
      </c>
      <c r="C54" s="49" t="s">
        <v>70</v>
      </c>
      <c r="E54" s="40"/>
      <c r="F54" s="40"/>
      <c r="G54" s="40"/>
      <c r="H54" s="40"/>
      <c r="I54" s="40"/>
      <c r="J54" s="40"/>
      <c r="K54" s="40"/>
    </row>
    <row r="55" spans="2:11">
      <c r="B55" s="39">
        <v>5</v>
      </c>
      <c r="C55" s="49" t="s">
        <v>71</v>
      </c>
      <c r="E55" s="40"/>
      <c r="F55" s="40"/>
      <c r="G55" s="40"/>
      <c r="H55" s="40"/>
      <c r="I55" s="40"/>
      <c r="J55" s="40"/>
      <c r="K55" s="40"/>
    </row>
    <row r="56" spans="2:11">
      <c r="B56" s="39">
        <v>6</v>
      </c>
      <c r="C56" s="49" t="s">
        <v>72</v>
      </c>
      <c r="E56" s="40"/>
      <c r="F56" s="40"/>
      <c r="G56" s="40"/>
      <c r="H56" s="40"/>
      <c r="I56" s="40"/>
      <c r="J56" s="40"/>
      <c r="K56" s="40"/>
    </row>
    <row r="57" spans="2:11">
      <c r="B57" s="39">
        <v>7</v>
      </c>
      <c r="C57" s="49" t="s">
        <v>73</v>
      </c>
      <c r="E57" s="40"/>
      <c r="F57" s="40"/>
      <c r="G57" s="40"/>
      <c r="H57" s="40"/>
      <c r="I57" s="40"/>
      <c r="J57" s="40"/>
      <c r="K57" s="40"/>
    </row>
    <row r="58" spans="2:11">
      <c r="B58" s="39">
        <v>8</v>
      </c>
      <c r="C58" s="49" t="s">
        <v>74</v>
      </c>
      <c r="E58" s="40"/>
      <c r="F58" s="40"/>
      <c r="G58" s="41"/>
      <c r="H58" s="40"/>
      <c r="I58" s="40"/>
      <c r="J58" s="40"/>
      <c r="K58" s="40"/>
    </row>
    <row r="59" spans="2:11">
      <c r="B59" s="39">
        <v>9</v>
      </c>
      <c r="C59" s="49" t="s">
        <v>75</v>
      </c>
      <c r="E59" s="40"/>
      <c r="F59" s="40"/>
      <c r="G59" s="41"/>
      <c r="H59" s="40"/>
      <c r="I59" s="40"/>
      <c r="J59" s="40"/>
      <c r="K59" s="40"/>
    </row>
    <row r="60" spans="2:11">
      <c r="B60" s="39">
        <v>10</v>
      </c>
      <c r="C60" s="49" t="s">
        <v>76</v>
      </c>
      <c r="E60" s="40"/>
      <c r="F60" s="41"/>
      <c r="G60" s="41"/>
      <c r="H60" s="40"/>
      <c r="I60" s="40"/>
      <c r="J60" s="40"/>
      <c r="K60" s="40"/>
    </row>
    <row r="61" spans="2:11">
      <c r="B61" s="39">
        <v>11</v>
      </c>
      <c r="C61" s="49" t="s">
        <v>66</v>
      </c>
      <c r="E61" s="40"/>
      <c r="F61" s="40"/>
      <c r="G61" s="41"/>
      <c r="H61" s="40"/>
      <c r="I61" s="40"/>
      <c r="J61" s="40"/>
      <c r="K61" s="40"/>
    </row>
    <row r="62" spans="2:11">
      <c r="B62" s="39">
        <v>12</v>
      </c>
      <c r="C62" s="39" t="s">
        <v>63</v>
      </c>
      <c r="E62" s="40"/>
      <c r="F62" s="40"/>
      <c r="G62" s="40"/>
      <c r="H62" s="40"/>
      <c r="I62" s="40"/>
      <c r="J62" s="40"/>
      <c r="K62" s="40"/>
    </row>
    <row r="63" spans="2:11">
      <c r="B63" s="39">
        <v>13</v>
      </c>
      <c r="C63" s="39" t="s">
        <v>64</v>
      </c>
    </row>
    <row r="64" spans="2:11">
      <c r="B64" s="39">
        <v>14</v>
      </c>
      <c r="C64" s="39" t="s">
        <v>65</v>
      </c>
    </row>
    <row r="65" spans="3:6">
      <c r="C65" s="40"/>
    </row>
    <row r="72" spans="3:6">
      <c r="F72" s="25"/>
    </row>
  </sheetData>
  <mergeCells count="3">
    <mergeCell ref="H3:L3"/>
    <mergeCell ref="H4:L4"/>
    <mergeCell ref="H5:L5"/>
  </mergeCells>
  <hyperlinks>
    <hyperlink ref="C51" r:id="rId1" xr:uid="{649C9648-A8F6-B845-A82E-A497A7F4AF3C}"/>
    <hyperlink ref="C52" r:id="rId2" location="product-overview" xr:uid="{B6934A90-2573-7D40-9E91-4EEA59A01C01}"/>
    <hyperlink ref="C53" r:id="rId3" xr:uid="{8C8154B0-3F92-354A-9AB4-BF6A6CC1DF88}"/>
    <hyperlink ref="C54" r:id="rId4" xr:uid="{560C0407-FB3B-6A4C-A7AE-9A659E025A84}"/>
    <hyperlink ref="C55" r:id="rId5" xr:uid="{2A26A75F-B9D6-E744-9908-24EAA9895511}"/>
    <hyperlink ref="C56" r:id="rId6" xr:uid="{E2E61292-0FA9-834E-A9F8-9F4893901389}"/>
    <hyperlink ref="C57" r:id="rId7" xr:uid="{6D4D6782-9103-4749-BDDE-B7C6175273C6}"/>
    <hyperlink ref="C58" r:id="rId8" xr:uid="{64BCC0F8-5F75-F845-9D6D-FF8E1AA593DB}"/>
    <hyperlink ref="C59" r:id="rId9" xr:uid="{59C0D1AD-DCFE-3949-9151-A68C574708F0}"/>
    <hyperlink ref="C60" r:id="rId10" xr:uid="{08AC9CC6-B692-E841-86AB-49ABA0B708F4}"/>
    <hyperlink ref="C61" r:id="rId11" xr:uid="{1277C0AC-B9D7-5643-867A-0522135B82F3}"/>
  </hyperlinks>
  <pageMargins left="0.7" right="0.7" top="0.75" bottom="0.75" header="0.3" footer="0.3"/>
  <pageSetup orientation="portrait" r:id="rId12"/>
  <legacyDrawing r:id="rId1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Methodology</vt:lpstr>
      <vt:lpstr>Cost Analysis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Microsoft Office User</cp:lastModifiedBy>
  <cp:revision/>
  <dcterms:created xsi:type="dcterms:W3CDTF">2020-12-04T20:36:27Z</dcterms:created>
  <dcterms:modified xsi:type="dcterms:W3CDTF">2021-01-19T19:37:36Z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a20b1343-e0da-496b-b691-25a198a22777</vt:lpwstr>
  </property>
</Properties>
</file>