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mc:AlternateContent xmlns:mc="http://schemas.openxmlformats.org/markup-compatibility/2006">
    <mc:Choice Requires="x15">
      <x15ac:absPath xmlns:x15ac="http://schemas.microsoft.com/office/spreadsheetml/2010/11/ac" url="/Users/bherrschaft/Downloads/"/>
    </mc:Choice>
  </mc:AlternateContent>
  <xr:revisionPtr revIDLastSave="0" documentId="13_ncr:1_{F51BBF27-458E-6E43-ABCE-297CAEF23EE5}" xr6:coauthVersionLast="47" xr6:coauthVersionMax="47" xr10:uidLastSave="{00000000-0000-0000-0000-000000000000}"/>
  <bookViews>
    <workbookView xWindow="0" yWindow="500" windowWidth="28800" windowHeight="16080" tabRatio="216" activeTab="1" xr2:uid="{00000000-000D-0000-FFFF-FFFF00000000}"/>
  </bookViews>
  <sheets>
    <sheet name="Instructions" sheetId="6" r:id="rId1"/>
    <sheet name="Cost Table"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5" i="4" l="1"/>
  <c r="C81" i="4"/>
  <c r="C71" i="4" s="1"/>
  <c r="J9" i="4"/>
  <c r="L9" i="4" s="1"/>
  <c r="J13" i="4"/>
  <c r="L13" i="4" s="1"/>
  <c r="D81" i="4"/>
  <c r="D71" i="4" s="1"/>
  <c r="E81" i="4"/>
  <c r="E71" i="4" s="1"/>
  <c r="C69" i="4"/>
  <c r="D69" i="4" s="1"/>
  <c r="E69" i="4" s="1"/>
  <c r="K44" i="4"/>
  <c r="K43" i="4"/>
  <c r="K41" i="4"/>
  <c r="K35" i="4"/>
  <c r="K53" i="4"/>
  <c r="J62" i="4"/>
  <c r="L62" i="4" s="1"/>
  <c r="J61" i="4"/>
  <c r="L61" i="4" s="1"/>
  <c r="J59" i="4"/>
  <c r="L59" i="4" s="1"/>
  <c r="J58" i="4"/>
  <c r="L58" i="4" s="1"/>
  <c r="J57" i="4"/>
  <c r="L57" i="4" s="1"/>
  <c r="J56" i="4"/>
  <c r="L56" i="4" s="1"/>
  <c r="J54" i="4"/>
  <c r="L54" i="4" s="1"/>
  <c r="J53" i="4"/>
  <c r="L53" i="4" s="1"/>
  <c r="J52" i="4"/>
  <c r="L52" i="4" s="1"/>
  <c r="J51" i="4"/>
  <c r="L51" i="4" s="1"/>
  <c r="J50" i="4"/>
  <c r="L50" i="4" s="1"/>
  <c r="J48" i="4"/>
  <c r="L48" i="4" s="1"/>
  <c r="J47" i="4"/>
  <c r="L47" i="4" s="1"/>
  <c r="J46" i="4"/>
  <c r="L46" i="4" s="1"/>
  <c r="J45" i="4"/>
  <c r="L45" i="4" s="1"/>
  <c r="J44" i="4"/>
  <c r="J43" i="4"/>
  <c r="J41" i="4"/>
  <c r="J40" i="4"/>
  <c r="L40" i="4" s="1"/>
  <c r="J39" i="4"/>
  <c r="L39" i="4" s="1"/>
  <c r="J37" i="4"/>
  <c r="L37" i="4" s="1"/>
  <c r="J36" i="4"/>
  <c r="L36" i="4" s="1"/>
  <c r="J26" i="4"/>
  <c r="L26" i="4" s="1"/>
  <c r="J27" i="4"/>
  <c r="L27" i="4" s="1"/>
  <c r="J28" i="4"/>
  <c r="L28" i="4" s="1"/>
  <c r="J29" i="4"/>
  <c r="L29" i="4" s="1"/>
  <c r="J32" i="4"/>
  <c r="L32" i="4" s="1"/>
  <c r="J31" i="4"/>
  <c r="L31" i="4" s="1"/>
  <c r="J21" i="4"/>
  <c r="L21" i="4" s="1"/>
  <c r="J22" i="4"/>
  <c r="L22" i="4" s="1"/>
  <c r="J23" i="4"/>
  <c r="L23" i="4" s="1"/>
  <c r="J24" i="4"/>
  <c r="L24" i="4" s="1"/>
  <c r="J25" i="4"/>
  <c r="L25" i="4" s="1"/>
  <c r="J20" i="4"/>
  <c r="L20" i="4" s="1"/>
  <c r="J5" i="4"/>
  <c r="J6" i="4"/>
  <c r="L6" i="4" s="1"/>
  <c r="J8" i="4"/>
  <c r="L8" i="4" s="1"/>
  <c r="J10" i="4"/>
  <c r="L10" i="4" s="1"/>
  <c r="J12" i="4"/>
  <c r="L12" i="4" s="1"/>
  <c r="J14" i="4"/>
  <c r="L14" i="4" s="1"/>
  <c r="J16" i="4"/>
  <c r="L16" i="4" s="1"/>
  <c r="J17" i="4"/>
  <c r="L17" i="4" s="1"/>
  <c r="J18" i="4"/>
  <c r="L18" i="4" s="1"/>
  <c r="J4" i="4"/>
  <c r="L4" i="4" s="1"/>
  <c r="E66" i="4"/>
  <c r="L43" i="4" l="1"/>
  <c r="L41" i="4"/>
  <c r="L44" i="4"/>
  <c r="L35" i="4"/>
  <c r="L5" i="4"/>
  <c r="C68" i="4" s="1"/>
  <c r="D68" i="4" s="1"/>
  <c r="C70" i="4" l="1"/>
  <c r="D70" i="4" s="1"/>
  <c r="E70" i="4" s="1"/>
  <c r="E68" i="4" l="1"/>
  <c r="E72" i="4" s="1"/>
  <c r="D72" i="4"/>
  <c r="C72" i="4"/>
</calcChain>
</file>

<file path=xl/sharedStrings.xml><?xml version="1.0" encoding="utf-8"?>
<sst xmlns="http://schemas.openxmlformats.org/spreadsheetml/2006/main" count="158" uniqueCount="105">
  <si>
    <t>Total</t>
  </si>
  <si>
    <t>Overall Program Budget</t>
  </si>
  <si>
    <t>Instructions to bidders</t>
  </si>
  <si>
    <t>Measure costs and hourly rates should be assumed to be valid for 2024 calendar year. We have assumed 5% inflation, but expect to coordinate increased costs throughout the project.</t>
  </si>
  <si>
    <t>Direct Install Measure Costs (2024 costs, including prevailing wage or prevailing wage equivalent requirement)</t>
  </si>
  <si>
    <t>PCE</t>
  </si>
  <si>
    <t>Electrification Measure (Program average per unit)</t>
  </si>
  <si>
    <t>Description of installation</t>
  </si>
  <si>
    <t>Parts Cost ($)</t>
  </si>
  <si>
    <t>Labor Cost ($)</t>
  </si>
  <si>
    <t>Brief description of assumptions and/or issues that may result in higher costs at particular homes</t>
  </si>
  <si>
    <t>Extended parts and labor warranty ($)</t>
  </si>
  <si>
    <t>Description of extended parts and labor warranty</t>
  </si>
  <si>
    <t>Total Cost per Installed Measure ($)</t>
  </si>
  <si>
    <t>Quantity</t>
  </si>
  <si>
    <t>Total 2024 costs</t>
  </si>
  <si>
    <t>Heat pump water heater (80 gallon, 240V)</t>
  </si>
  <si>
    <t>Heat pump water heater (65 gallon, 240V)</t>
  </si>
  <si>
    <t>Heat pump water heater (50 gallon, 240V)</t>
  </si>
  <si>
    <t>Emergency loaner cost</t>
  </si>
  <si>
    <t>Replace-in-kind gas tank-type water heater from loaner-reuse supply, properly dispose of old water heater. When replacing with HPWH at a later date, keep loaner equipment for future projects.</t>
  </si>
  <si>
    <t>Heat pump HVAC, (ducted, inverter-driven)</t>
  </si>
  <si>
    <t>Heat pump mini-split system (Ductless, inverter-driven,) two zone</t>
  </si>
  <si>
    <t>Heat pump mini-split system (Ductless, inverter-driven,) three zone</t>
  </si>
  <si>
    <t>Heat pump mini-split system (Ductless, inverter-driven,) four zone</t>
  </si>
  <si>
    <t>Electric cooktops induction ranges, ovens, cooktops</t>
  </si>
  <si>
    <t>Remove existing gas range or cooktop, properly dispose of the old gas equipment, cap the gas line, install an appliance circuit and disconnect (as required per manufacturer’s instruction), install range or cooktop, repair and paint walls to original condition as required, standard one (1) year labor warranty, and manufacturer's product warranty.</t>
  </si>
  <si>
    <t>High efficiency electric clothes dryer</t>
  </si>
  <si>
    <t>Condensing combo washer-dryer</t>
  </si>
  <si>
    <t>Remove existing gas dryer, properly dispose of the old gas equipment, cap the gas line, remove washer (if customer requests), install dryer, repair and paint walls to original condition as required, standard one (1) year labor warranty, and manufacturer's product warranty.</t>
  </si>
  <si>
    <t>Electric panel replacement</t>
  </si>
  <si>
    <t>Remove existing electrical panel, properly dispose of old equipment, replace with new panel including capability for future home electrification and EV readiness, include two additional reserve breaker spaces above and beyond electrification readiness, replace circuit breakers as required, repair and paint walls to original condition as required, standard one (1) year labor warranty, and manufacturer's product warranty.</t>
  </si>
  <si>
    <t>Service upgrade</t>
  </si>
  <si>
    <t>Coordinate service upgrade with PG&amp;E</t>
  </si>
  <si>
    <t>Sub-panel replacement / installation</t>
  </si>
  <si>
    <t>Add electrical subpanel, properly dispose of old equipment, ensure home includes  capability for future home electrification and EV readiness, include two additional reserve breaker spaces above and beyond electrification readiness, replace circuit breakers as required, repair and paint walls to original condition as required, standard one (1) year labor warranty, and manufacturer's product warranty.</t>
  </si>
  <si>
    <t>New wire for electrification equipment</t>
  </si>
  <si>
    <t>Install an appliance circuit and disconnect (as determined by Program Handbook during Startup phase), leverage circuit controls as appropriate, repair and paint walls to original condition as required, standard one (1) year labor warranty, and manufacturer's product warranty.</t>
  </si>
  <si>
    <t>Install minimum 20A, 120V dedicated circuit complete with outlet in garage or near parking space.</t>
  </si>
  <si>
    <t>Circuit sharing device</t>
  </si>
  <si>
    <t>Procure and install 240v circuit splitter (amperage will vary based on equipment)</t>
  </si>
  <si>
    <t>Circuit throttling/pausing device</t>
  </si>
  <si>
    <t xml:space="preserve">Procure and install 240v circuit throtller/pauser, install appliance circuit and disconnect, install current transducer at panel per manufacturers instructions, terminate in NEMA outlet </t>
  </si>
  <si>
    <t>Smart panel</t>
  </si>
  <si>
    <t>Procure and install smart panel per manufacturers instructions, install components that allow circuit monitoring capability. Circuit monitoring wiill be performed by customer's own phone, tablet, or computer.</t>
  </si>
  <si>
    <t>Tandem breaker</t>
  </si>
  <si>
    <t>Remove existing 120V standard-width breaker, install tandem breaker to maximize use of physical space in panel.</t>
  </si>
  <si>
    <t>Electrification assessment</t>
  </si>
  <si>
    <t>Turnkey Measure Costs (2024 costs) - PCE/SVCE Staff - Copy table when Direct Install Table is Complete</t>
  </si>
  <si>
    <t>Assumed inflation rate (products, labor, and services)</t>
  </si>
  <si>
    <t>Direct Install Project Count Estimate (projects per year)</t>
  </si>
  <si>
    <t>Direct Install Program Cost Estimate</t>
  </si>
  <si>
    <t>Turnkey Install Project Count Estimate</t>
  </si>
  <si>
    <t>Turnkey Program Cost Estimate</t>
  </si>
  <si>
    <t>Administrative Costs</t>
  </si>
  <si>
    <t>Non-Installation Costs Estimates by Task</t>
  </si>
  <si>
    <t>Variables that could impact cost estimate (optional</t>
  </si>
  <si>
    <t>Hourly rate schedule - including prevailing wage or prevailing wage equivalent requirement</t>
  </si>
  <si>
    <t>Title (trade contractors)</t>
  </si>
  <si>
    <t>Staff Name</t>
  </si>
  <si>
    <t>Hourly Rate ($/hr)</t>
  </si>
  <si>
    <t>Electrician apprentice</t>
  </si>
  <si>
    <t>Electrician journeyman</t>
  </si>
  <si>
    <t>HVAC apprentice</t>
  </si>
  <si>
    <t>HVAC journeyman</t>
  </si>
  <si>
    <t>Plumber apprentice</t>
  </si>
  <si>
    <t>Plumber journeyman</t>
  </si>
  <si>
    <t>Weatherization specialist</t>
  </si>
  <si>
    <t>Program administrator, Project Manager</t>
  </si>
  <si>
    <t>Title</t>
  </si>
  <si>
    <t>Title (program adminstrator, other)</t>
  </si>
  <si>
    <t>Heat pump water heater (65 gallon, 120V)</t>
  </si>
  <si>
    <t>The cost table is meant to provide an opportunity to fairly compare the proposed administrative costs and average installation costs by electrification measure. While some homes may be more expensive to electrify than others, it is expected that the 2024 pricing for installed-measues shown in the table below will match the average costs borne by the CCA for those particular measures.</t>
  </si>
  <si>
    <t>In-home assessment and travel related to Direct Install  measures</t>
  </si>
  <si>
    <t>Virtual assessment and travel related to Direct Install  measures</t>
  </si>
  <si>
    <t>Permit Coordination, including permit cost ($)</t>
  </si>
  <si>
    <t>Remove existing gas water heater, properly dispose of the old water heater, cap the gas line, install the drain pan, install the heat pump water heater and condensate draining per manufacturer’s instruction based on location, install new safety straps, install venting per manufacturer’s instructions including ducting if required, install noise and vibration reduction components (flexible pipe connectors, rubber mat, rubber grommet at pipe-wall penetrations, rubber grommet where seismic strapping meets wall,) install expansion tank as required, install thermostatic mixing valve, complete job closure paperwork, attain permit, repair and paint walls to original condition as required, standard one (1) year labor warranty, and manufacturer's product warranty.</t>
  </si>
  <si>
    <t>Remove existing gas furnace, properly dispose of the old furnace, cap the gas line, coordinate condensing unit location (consider aesthetics, refrigerant piping run length, noise), install condensing unit pad or stand, install indoor unit(s), run refrigerant piping, install thermostat, complete the job closure paperwork, attain permit, repair and paint walls to original condition as required, standard one (1) year labor warranty, and manufacturer's product warranty.</t>
  </si>
  <si>
    <t>Remove existing gas dryer, properly dispose of the old gas equipment, cap the gas line, install dryer, repair and paint walls to original condition as required, standard one (1) year labor warranty, and manufacturer's product warranty.</t>
  </si>
  <si>
    <t>Remove existing gas range or cooktop, properly dispose of the old gas equipment, cap the gas line, install range or cooktop, repair and paint walls to original condition as required, standard one (1) year labor warranty, and manufacturer's product warranty.</t>
  </si>
  <si>
    <t>Heat pump water heater (80 gallon, 120V)</t>
  </si>
  <si>
    <t xml:space="preserve">Replace-in-kind gas tank water heater with loaner and propertly dispose of old water heater. Loaner water heaters to be reused for future projects. </t>
  </si>
  <si>
    <t>Heat pump mini-split system (Ductless, inverter-driven,) one zone</t>
  </si>
  <si>
    <t>Electric induction range</t>
  </si>
  <si>
    <t>Electric induction cooktop</t>
  </si>
  <si>
    <t xml:space="preserve">Coordinate service upgrade with PG&amp;E and install new components as necessary. Assumes line is overhead (not underground). </t>
  </si>
  <si>
    <t>Electrical services</t>
  </si>
  <si>
    <t>Level 2 EV charging equipment</t>
  </si>
  <si>
    <t>Level 1 EV-ready circuit</t>
  </si>
  <si>
    <t>Install circuit and EV charger and disconnect (as required per manufacturer’s instruction), leverage circuit controls as appropriate, repair and paint walls to original condition as required, standard one (1) year labor warranty, and manufacturer's product warranty.</t>
  </si>
  <si>
    <t>In-home assessment and travel related to Turnkey  measures</t>
  </si>
  <si>
    <t>Virtual assessment and travel related to Turnkey measures</t>
  </si>
  <si>
    <t>Laborer/handyman</t>
  </si>
  <si>
    <t>Fill in yellow cells. White cells are locked.</t>
  </si>
  <si>
    <t>We have provided seperate tables for Direct Install and Cost-Share Turnkey measure costs in order to more easily add up to Overall Program Costs. We expect these will often be the same cost, but please note any expected differences in "Brief description of assumptions".</t>
  </si>
  <si>
    <t>While Direct Install project counts are specific, Cost-Share Turnkey program demand is  difficult to estimate. We have included a placeholder to allow for estimated total program budget, to help bidders estimate administrative costs, and provide an apples-to-apples comparison across proposals.</t>
  </si>
  <si>
    <t>Additional information on cost breakdowns or uncertanties may be provided in PDF / narrative.</t>
  </si>
  <si>
    <t>N/A</t>
  </si>
  <si>
    <t>h</t>
  </si>
  <si>
    <t>Tasks as outlined in the Section 12 Detailed Project Description and Scope:</t>
  </si>
  <si>
    <t xml:space="preserve">1 Program Design and Set Up (Task 1) </t>
  </si>
  <si>
    <t xml:space="preserve">2 Administrative Reporting (Task 2) </t>
  </si>
  <si>
    <t xml:space="preserve">3 Marketing and Outreach (Task 3) </t>
  </si>
  <si>
    <t>4 Ongoing Program Implementation (Tasks 4 - 6)</t>
  </si>
  <si>
    <t>5 Other (Task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</si>
</sst>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5" x14ac:knownFonts="1">
    <font>
      <sz val="11"/>
      <color theme="1"/>
      <name val="Calibri"/>
      <family val="2"/>
      <scheme val="minor"/>
    </font>
    <font>
      <sz val="11"/>
      <color rgb="FFFFFFFF"/>
      <name val="Calibri"/>
      <family val="2"/>
      <scheme val="minor"/>
    </font>
    <font>
      <sz val="11"/>
      <color rgb="FF000000"/>
      <name val="Calibri"/>
      <family val="2"/>
      <scheme val="minor"/>
    </font>
    <font>
      <sz val="11"/>
      <color theme="0"/>
      <name val="Calibri"/>
      <family val="2"/>
      <scheme val="minor"/>
    </font>
    <font>
      <sz val="11"/>
      <color rgb="FFC00000"/>
      <name val="Calibri"/>
      <family val="2"/>
      <scheme val="minor"/>
    </font>
  </fonts>
  <fills count="13">
    <fill>
      <patternFill patternType="none"/>
    </fill>
    <fill>
      <patternFill patternType="gray125"/>
    </fill>
    <fill>
      <patternFill patternType="solid">
        <fgColor rgb="FF000000"/>
        <bgColor indexed="64"/>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
      <patternFill patternType="solid">
        <fgColor theme="9"/>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0" tint="-0.14999847407452621"/>
        <bgColor indexed="64"/>
      </patternFill>
    </fill>
  </fills>
  <borders count="30">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FFFFFF"/>
      </right>
      <top/>
      <bottom/>
      <diagonal/>
    </border>
    <border>
      <left style="thin">
        <color rgb="FF000000"/>
      </left>
      <right/>
      <top style="thin">
        <color rgb="FF000000"/>
      </top>
      <bottom/>
      <diagonal/>
    </border>
    <border>
      <left/>
      <right style="thin">
        <color rgb="FFFFFFFF"/>
      </right>
      <top/>
      <bottom style="thin">
        <color rgb="FFFFFFFF"/>
      </bottom>
      <diagonal/>
    </border>
    <border>
      <left style="thin">
        <color theme="0"/>
      </left>
      <right style="thin">
        <color theme="0"/>
      </right>
      <top/>
      <bottom style="thin">
        <color theme="0"/>
      </bottom>
      <diagonal/>
    </border>
    <border>
      <left style="thin">
        <color rgb="FFFFFFFF"/>
      </left>
      <right/>
      <top style="thin">
        <color rgb="FFFFFFFF"/>
      </top>
      <bottom style="thin">
        <color rgb="FF000000"/>
      </bottom>
      <diagonal/>
    </border>
    <border>
      <left/>
      <right style="thin">
        <color rgb="FFFFFFFF"/>
      </right>
      <top style="thin">
        <color rgb="FFFFFFFF"/>
      </top>
      <bottom style="thin">
        <color rgb="FF000000"/>
      </bottom>
      <diagonal/>
    </border>
    <border>
      <left/>
      <right style="thin">
        <color rgb="FFFFFFFF"/>
      </right>
      <top style="thin">
        <color rgb="FFFFFFFF"/>
      </top>
      <bottom/>
      <diagonal/>
    </border>
    <border>
      <left/>
      <right/>
      <top style="thin">
        <color rgb="FFFFFFFF"/>
      </top>
      <bottom style="thin">
        <color rgb="FF000000"/>
      </bottom>
      <diagonal/>
    </border>
    <border>
      <left/>
      <right style="thin">
        <color rgb="FF000000"/>
      </right>
      <top/>
      <bottom style="thin">
        <color rgb="FF000000"/>
      </bottom>
      <diagonal/>
    </border>
    <border>
      <left style="thin">
        <color rgb="FF000000"/>
      </left>
      <right/>
      <top style="thin">
        <color rgb="FFFFFFFF"/>
      </top>
      <bottom/>
      <diagonal/>
    </border>
    <border>
      <left style="thin">
        <color rgb="FF000000"/>
      </left>
      <right style="thin">
        <color rgb="FF000000"/>
      </right>
      <top/>
      <bottom/>
      <diagonal/>
    </border>
    <border>
      <left/>
      <right/>
      <top style="thin">
        <color rgb="FFFFFFFF"/>
      </top>
      <bottom/>
      <diagonal/>
    </border>
    <border>
      <left style="thin">
        <color rgb="FFFFFFFF"/>
      </left>
      <right style="thin">
        <color rgb="FFFFFFFF"/>
      </right>
      <top/>
      <bottom style="thin">
        <color rgb="FFFFFFFF"/>
      </bottom>
      <diagonal/>
    </border>
    <border>
      <left style="thin">
        <color theme="0"/>
      </left>
      <right style="thin">
        <color theme="0"/>
      </right>
      <top/>
      <bottom/>
      <diagonal/>
    </border>
    <border>
      <left/>
      <right/>
      <top style="thin">
        <color rgb="FFFFFFFF"/>
      </top>
      <bottom style="thin">
        <color rgb="FFFFFFFF"/>
      </bottom>
      <diagonal/>
    </border>
    <border>
      <left/>
      <right/>
      <top style="thin">
        <color rgb="FF000000"/>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s>
  <cellStyleXfs count="1">
    <xf numFmtId="0" fontId="0" fillId="0" borderId="0"/>
  </cellStyleXfs>
  <cellXfs count="100">
    <xf numFmtId="0" fontId="0" fillId="0" borderId="0" xfId="0"/>
    <xf numFmtId="0" fontId="0" fillId="0" borderId="1" xfId="0" applyBorder="1"/>
    <xf numFmtId="0" fontId="0" fillId="0" borderId="4" xfId="0" applyBorder="1"/>
    <xf numFmtId="0" fontId="0" fillId="0" borderId="3" xfId="0" applyBorder="1"/>
    <xf numFmtId="0" fontId="0" fillId="0" borderId="5" xfId="0" applyBorder="1"/>
    <xf numFmtId="0" fontId="2" fillId="3" borderId="4" xfId="0" applyFont="1" applyFill="1" applyBorder="1" applyAlignment="1">
      <alignment horizontal="left" vertical="center" wrapText="1"/>
    </xf>
    <xf numFmtId="0" fontId="0" fillId="3" borderId="6" xfId="0" applyFill="1" applyBorder="1"/>
    <xf numFmtId="0" fontId="0" fillId="0" borderId="6" xfId="0" applyBorder="1"/>
    <xf numFmtId="0" fontId="0" fillId="0" borderId="8" xfId="0" applyBorder="1"/>
    <xf numFmtId="0" fontId="0" fillId="0" borderId="9" xfId="0" applyBorder="1"/>
    <xf numFmtId="0" fontId="0" fillId="0" borderId="13" xfId="0" applyBorder="1"/>
    <xf numFmtId="0" fontId="2" fillId="4" borderId="13"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3" borderId="9" xfId="0" applyFont="1" applyFill="1" applyBorder="1" applyAlignment="1">
      <alignment horizontal="left" vertical="center" wrapText="1"/>
    </xf>
    <xf numFmtId="0" fontId="0" fillId="0" borderId="14" xfId="0" applyBorder="1"/>
    <xf numFmtId="0" fontId="0" fillId="0" borderId="4" xfId="0" applyBorder="1" applyAlignment="1">
      <alignment wrapText="1"/>
    </xf>
    <xf numFmtId="0" fontId="0" fillId="5" borderId="9" xfId="0" applyFill="1" applyBorder="1"/>
    <xf numFmtId="0" fontId="0" fillId="0" borderId="2" xfId="0" applyBorder="1"/>
    <xf numFmtId="165" fontId="0" fillId="0" borderId="4" xfId="0" applyNumberFormat="1" applyBorder="1"/>
    <xf numFmtId="165" fontId="0" fillId="0" borderId="6" xfId="0" applyNumberFormat="1" applyBorder="1"/>
    <xf numFmtId="9" fontId="0" fillId="0" borderId="6" xfId="0" applyNumberFormat="1" applyBorder="1"/>
    <xf numFmtId="0" fontId="3" fillId="7" borderId="15" xfId="0" applyFont="1" applyFill="1" applyBorder="1" applyAlignment="1">
      <alignment horizontal="center"/>
    </xf>
    <xf numFmtId="0" fontId="0" fillId="3" borderId="7" xfId="0" applyFill="1" applyBorder="1" applyAlignment="1">
      <alignment wrapText="1"/>
    </xf>
    <xf numFmtId="0" fontId="0" fillId="0" borderId="7" xfId="0" applyBorder="1"/>
    <xf numFmtId="0" fontId="4" fillId="0" borderId="0" xfId="0" applyFont="1"/>
    <xf numFmtId="0" fontId="0" fillId="0" borderId="4" xfId="0" applyBorder="1" applyAlignment="1">
      <alignment horizontal="left" wrapText="1"/>
    </xf>
    <xf numFmtId="0" fontId="0" fillId="10" borderId="9" xfId="0" applyFill="1" applyBorder="1" applyAlignment="1">
      <alignment horizontal="left" vertical="center"/>
    </xf>
    <xf numFmtId="0" fontId="0" fillId="10" borderId="4" xfId="0" applyFill="1" applyBorder="1" applyAlignment="1">
      <alignment horizontal="left" wrapText="1"/>
    </xf>
    <xf numFmtId="0" fontId="0" fillId="10" borderId="6" xfId="0" applyFill="1" applyBorder="1"/>
    <xf numFmtId="0" fontId="0" fillId="10" borderId="9" xfId="0" applyFill="1" applyBorder="1"/>
    <xf numFmtId="0" fontId="0" fillId="10" borderId="4" xfId="0" applyFill="1" applyBorder="1"/>
    <xf numFmtId="0" fontId="0" fillId="3" borderId="8" xfId="0" applyFill="1" applyBorder="1" applyAlignment="1">
      <alignment horizontal="left" vertical="center" wrapText="1"/>
    </xf>
    <xf numFmtId="0" fontId="0" fillId="3" borderId="6" xfId="0" applyFill="1" applyBorder="1" applyAlignment="1">
      <alignment horizontal="left" vertical="center"/>
    </xf>
    <xf numFmtId="0" fontId="0" fillId="3" borderId="9" xfId="0" applyFill="1" applyBorder="1" applyAlignment="1">
      <alignment horizontal="left" vertical="center"/>
    </xf>
    <xf numFmtId="0" fontId="0" fillId="3" borderId="7" xfId="0" applyFill="1" applyBorder="1" applyAlignment="1">
      <alignment horizontal="left" vertical="center"/>
    </xf>
    <xf numFmtId="1" fontId="0" fillId="11" borderId="6" xfId="0" applyNumberFormat="1" applyFill="1" applyBorder="1"/>
    <xf numFmtId="0" fontId="0" fillId="3" borderId="6" xfId="0" applyFill="1" applyBorder="1" applyAlignment="1">
      <alignment horizontal="left" vertical="center" wrapText="1"/>
    </xf>
    <xf numFmtId="0" fontId="0" fillId="0" borderId="7" xfId="0" applyBorder="1" applyAlignment="1">
      <alignment horizontal="left" wrapText="1"/>
    </xf>
    <xf numFmtId="0" fontId="2" fillId="10" borderId="4" xfId="0" applyFont="1" applyFill="1" applyBorder="1" applyAlignment="1">
      <alignment horizontal="left" vertical="center"/>
    </xf>
    <xf numFmtId="0" fontId="2" fillId="0" borderId="4" xfId="0" applyFont="1" applyBorder="1"/>
    <xf numFmtId="0" fontId="2" fillId="0" borderId="9" xfId="0" applyFont="1" applyBorder="1"/>
    <xf numFmtId="0" fontId="0" fillId="0" borderId="6" xfId="0" applyBorder="1" applyAlignment="1">
      <alignment horizontal="left" wrapText="1"/>
    </xf>
    <xf numFmtId="0" fontId="0" fillId="0" borderId="23" xfId="0" applyBorder="1"/>
    <xf numFmtId="0" fontId="1" fillId="4" borderId="3" xfId="0" applyFont="1" applyFill="1" applyBorder="1"/>
    <xf numFmtId="0" fontId="0" fillId="0" borderId="24" xfId="0" applyBorder="1"/>
    <xf numFmtId="0" fontId="2" fillId="3" borderId="6" xfId="0" applyFont="1" applyFill="1" applyBorder="1" applyAlignment="1">
      <alignment horizontal="left" vertical="center" wrapText="1"/>
    </xf>
    <xf numFmtId="0" fontId="2" fillId="3" borderId="8" xfId="0" applyFont="1" applyFill="1" applyBorder="1" applyAlignment="1">
      <alignment horizontal="left" vertical="center" wrapText="1"/>
    </xf>
    <xf numFmtId="165" fontId="0" fillId="0" borderId="19" xfId="0" applyNumberFormat="1" applyBorder="1"/>
    <xf numFmtId="164" fontId="0" fillId="10" borderId="9" xfId="0" applyNumberFormat="1" applyFill="1" applyBorder="1"/>
    <xf numFmtId="164" fontId="0" fillId="10" borderId="8" xfId="0" applyNumberFormat="1" applyFill="1" applyBorder="1"/>
    <xf numFmtId="164" fontId="0" fillId="10" borderId="19" xfId="0" applyNumberFormat="1" applyFill="1" applyBorder="1"/>
    <xf numFmtId="164" fontId="0" fillId="10" borderId="4" xfId="0" applyNumberFormat="1" applyFill="1" applyBorder="1"/>
    <xf numFmtId="0" fontId="0" fillId="12" borderId="7" xfId="0" applyFill="1" applyBorder="1"/>
    <xf numFmtId="164" fontId="0" fillId="12" borderId="7" xfId="0" applyNumberFormat="1" applyFill="1" applyBorder="1"/>
    <xf numFmtId="0" fontId="0" fillId="12" borderId="4" xfId="0" applyFill="1" applyBorder="1"/>
    <xf numFmtId="164" fontId="0" fillId="12" borderId="4" xfId="0" applyNumberFormat="1" applyFill="1" applyBorder="1"/>
    <xf numFmtId="164" fontId="0" fillId="12" borderId="12" xfId="0" applyNumberFormat="1" applyFill="1" applyBorder="1"/>
    <xf numFmtId="0" fontId="0" fillId="12" borderId="12" xfId="0" applyFill="1" applyBorder="1"/>
    <xf numFmtId="165" fontId="0" fillId="0" borderId="7" xfId="0" applyNumberFormat="1" applyBorder="1"/>
    <xf numFmtId="165" fontId="0" fillId="0" borderId="27" xfId="0" applyNumberFormat="1" applyBorder="1"/>
    <xf numFmtId="164" fontId="0" fillId="10" borderId="29" xfId="0" applyNumberFormat="1" applyFill="1" applyBorder="1"/>
    <xf numFmtId="0" fontId="0" fillId="10" borderId="28" xfId="0" applyFill="1" applyBorder="1"/>
    <xf numFmtId="0" fontId="0" fillId="9" borderId="2" xfId="0" applyFill="1" applyBorder="1" applyAlignment="1">
      <alignment wrapText="1"/>
    </xf>
    <xf numFmtId="0" fontId="0" fillId="9" borderId="25" xfId="0" applyFill="1" applyBorder="1" applyAlignment="1">
      <alignment wrapText="1"/>
    </xf>
    <xf numFmtId="0" fontId="0" fillId="9" borderId="3" xfId="0" applyFill="1" applyBorder="1" applyAlignment="1">
      <alignment wrapText="1"/>
    </xf>
    <xf numFmtId="0" fontId="3" fillId="8" borderId="2" xfId="0" applyFont="1" applyFill="1" applyBorder="1"/>
    <xf numFmtId="0" fontId="3" fillId="8" borderId="25" xfId="0" applyFont="1" applyFill="1" applyBorder="1"/>
    <xf numFmtId="0" fontId="3" fillId="8" borderId="3" xfId="0" applyFont="1" applyFill="1" applyBorder="1"/>
    <xf numFmtId="0" fontId="0" fillId="0" borderId="7" xfId="0" applyBorder="1" applyAlignment="1">
      <alignment horizontal="left" wrapText="1"/>
    </xf>
    <xf numFmtId="0" fontId="0" fillId="0" borderId="21" xfId="0" applyBorder="1" applyAlignment="1">
      <alignment horizontal="left" wrapText="1"/>
    </xf>
    <xf numFmtId="0" fontId="0" fillId="0" borderId="6" xfId="0" applyBorder="1" applyAlignment="1">
      <alignment horizontal="left" wrapText="1"/>
    </xf>
    <xf numFmtId="0" fontId="1" fillId="2" borderId="10" xfId="0" applyFont="1" applyFill="1" applyBorder="1" applyAlignment="1">
      <alignment horizontal="left"/>
    </xf>
    <xf numFmtId="0" fontId="1" fillId="2" borderId="0" xfId="0" applyFont="1" applyFill="1" applyAlignment="1">
      <alignment horizontal="left"/>
    </xf>
    <xf numFmtId="0" fontId="1" fillId="2" borderId="11" xfId="0" applyFont="1" applyFill="1" applyBorder="1" applyAlignment="1">
      <alignment horizontal="left"/>
    </xf>
    <xf numFmtId="0" fontId="1" fillId="2" borderId="4" xfId="0" applyFont="1" applyFill="1" applyBorder="1" applyAlignment="1">
      <alignment horizontal="left"/>
    </xf>
    <xf numFmtId="0" fontId="3" fillId="7" borderId="18" xfId="0" applyFont="1" applyFill="1" applyBorder="1" applyAlignment="1">
      <alignment horizontal="center"/>
    </xf>
    <xf numFmtId="0" fontId="3" fillId="7" borderId="16" xfId="0" applyFont="1" applyFill="1" applyBorder="1" applyAlignment="1">
      <alignment horizontal="center"/>
    </xf>
    <xf numFmtId="0" fontId="1" fillId="2" borderId="20" xfId="0" applyFont="1" applyFill="1" applyBorder="1" applyAlignment="1">
      <alignment horizontal="left"/>
    </xf>
    <xf numFmtId="0" fontId="1" fillId="2" borderId="22" xfId="0" applyFont="1" applyFill="1" applyBorder="1" applyAlignment="1">
      <alignment horizontal="left"/>
    </xf>
    <xf numFmtId="0" fontId="1" fillId="2" borderId="17" xfId="0" applyFont="1" applyFill="1" applyBorder="1" applyAlignment="1">
      <alignment horizontal="left"/>
    </xf>
    <xf numFmtId="0" fontId="2" fillId="4" borderId="8" xfId="0" applyFont="1" applyFill="1" applyBorder="1" applyAlignment="1" applyProtection="1">
      <alignment horizontal="left" vertical="center" wrapText="1"/>
    </xf>
    <xf numFmtId="0" fontId="0" fillId="0" borderId="9" xfId="0" applyBorder="1" applyProtection="1"/>
    <xf numFmtId="0" fontId="0" fillId="0" borderId="12" xfId="0" applyBorder="1" applyProtection="1"/>
    <xf numFmtId="0" fontId="2" fillId="6" borderId="8" xfId="0" applyFont="1" applyFill="1" applyBorder="1" applyAlignment="1" applyProtection="1">
      <alignment horizontal="left" vertical="center" wrapText="1"/>
      <protection locked="0"/>
    </xf>
    <xf numFmtId="0" fontId="2" fillId="6" borderId="4" xfId="0" applyFont="1" applyFill="1" applyBorder="1" applyAlignment="1" applyProtection="1">
      <alignment horizontal="left" vertical="center" wrapText="1"/>
      <protection locked="0"/>
    </xf>
    <xf numFmtId="0" fontId="0" fillId="6" borderId="9" xfId="0" applyFill="1" applyBorder="1" applyProtection="1">
      <protection locked="0"/>
    </xf>
    <xf numFmtId="0" fontId="0" fillId="6" borderId="4" xfId="0" applyFill="1" applyBorder="1" applyProtection="1">
      <protection locked="0"/>
    </xf>
    <xf numFmtId="165" fontId="0" fillId="6" borderId="4" xfId="0" applyNumberFormat="1" applyFill="1" applyBorder="1" applyProtection="1">
      <protection locked="0"/>
    </xf>
    <xf numFmtId="165" fontId="0" fillId="6" borderId="9" xfId="0" applyNumberFormat="1" applyFill="1" applyBorder="1" applyProtection="1">
      <protection locked="0"/>
    </xf>
    <xf numFmtId="164" fontId="0" fillId="6" borderId="12" xfId="0" applyNumberFormat="1" applyFill="1" applyBorder="1" applyProtection="1">
      <protection locked="0"/>
    </xf>
    <xf numFmtId="0" fontId="0" fillId="6" borderId="7" xfId="0" applyFill="1" applyBorder="1" applyProtection="1">
      <protection locked="0"/>
    </xf>
    <xf numFmtId="164" fontId="0" fillId="6" borderId="4" xfId="0" applyNumberFormat="1" applyFill="1" applyBorder="1" applyProtection="1">
      <protection locked="0"/>
    </xf>
    <xf numFmtId="164" fontId="0" fillId="6" borderId="19" xfId="0" applyNumberFormat="1" applyFill="1" applyBorder="1" applyProtection="1">
      <protection locked="0"/>
    </xf>
    <xf numFmtId="164" fontId="0" fillId="6" borderId="8" xfId="0" applyNumberFormat="1" applyFill="1" applyBorder="1" applyProtection="1">
      <protection locked="0"/>
    </xf>
    <xf numFmtId="164" fontId="0" fillId="6" borderId="9" xfId="0" applyNumberFormat="1" applyFill="1" applyBorder="1" applyProtection="1">
      <protection locked="0"/>
    </xf>
    <xf numFmtId="0" fontId="0" fillId="6" borderId="27" xfId="0" applyFill="1" applyBorder="1" applyProtection="1">
      <protection locked="0"/>
    </xf>
    <xf numFmtId="164" fontId="0" fillId="6" borderId="26" xfId="0" applyNumberFormat="1" applyFill="1" applyBorder="1" applyProtection="1">
      <protection locked="0"/>
    </xf>
    <xf numFmtId="0" fontId="0" fillId="6" borderId="12" xfId="0" applyFill="1" applyBorder="1" applyProtection="1">
      <protection locked="0"/>
    </xf>
    <xf numFmtId="0" fontId="0" fillId="6" borderId="6" xfId="0" applyFill="1" applyBorder="1" applyProtection="1">
      <protection locked="0"/>
    </xf>
    <xf numFmtId="0" fontId="0" fillId="6" borderId="28" xfId="0"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DA9D6-F689-B549-AF1C-3B564C45DB07}">
  <dimension ref="B1:F8"/>
  <sheetViews>
    <sheetView zoomScale="140" zoomScaleNormal="140" workbookViewId="0">
      <selection activeCell="B14" sqref="B14"/>
    </sheetView>
  </sheetViews>
  <sheetFormatPr baseColWidth="10" defaultColWidth="9.1640625" defaultRowHeight="15" customHeight="1" x14ac:dyDescent="0.2"/>
  <cols>
    <col min="1" max="1" width="5.6640625" style="1" customWidth="1"/>
    <col min="2" max="2" width="78.5" style="1" customWidth="1"/>
    <col min="3" max="3" width="49.6640625" style="1" customWidth="1"/>
    <col min="4" max="4" width="24.33203125" style="1" customWidth="1"/>
    <col min="5" max="5" width="17.6640625" style="1" customWidth="1"/>
    <col min="6" max="6" width="48.33203125" style="1" customWidth="1"/>
    <col min="7" max="8" width="36" style="1" customWidth="1"/>
    <col min="9" max="9" width="22.6640625" style="1" customWidth="1"/>
    <col min="10" max="10" width="33.83203125" style="1" customWidth="1"/>
    <col min="11" max="11" width="21" style="1" customWidth="1"/>
    <col min="12" max="12" width="13.33203125" style="1" customWidth="1"/>
    <col min="13" max="13" width="13.83203125" style="1" customWidth="1"/>
    <col min="14" max="14" width="12.83203125" style="1" customWidth="1"/>
    <col min="15" max="16384" width="9.1640625" style="1"/>
  </cols>
  <sheetData>
    <row r="1" spans="2:6" x14ac:dyDescent="0.2">
      <c r="B1" s="4"/>
      <c r="C1" s="4"/>
      <c r="D1" s="4"/>
      <c r="E1" s="4"/>
    </row>
    <row r="2" spans="2:6" x14ac:dyDescent="0.2">
      <c r="B2" s="65" t="s">
        <v>2</v>
      </c>
      <c r="C2" s="66"/>
      <c r="D2" s="67"/>
      <c r="E2" s="4"/>
    </row>
    <row r="3" spans="2:6" ht="46.5" customHeight="1" x14ac:dyDescent="0.2">
      <c r="B3" s="62" t="s">
        <v>72</v>
      </c>
      <c r="C3" s="63"/>
      <c r="D3" s="64"/>
      <c r="E3" s="4"/>
    </row>
    <row r="4" spans="2:6" ht="16" customHeight="1" x14ac:dyDescent="0.2">
      <c r="B4" s="62" t="s">
        <v>93</v>
      </c>
      <c r="C4" s="63"/>
      <c r="D4" s="64"/>
      <c r="E4" s="4"/>
    </row>
    <row r="5" spans="2:6" ht="40" customHeight="1" x14ac:dyDescent="0.2">
      <c r="B5" s="62" t="s">
        <v>94</v>
      </c>
      <c r="C5" s="63"/>
      <c r="D5" s="64"/>
      <c r="E5" s="4"/>
      <c r="F5" s="4"/>
    </row>
    <row r="6" spans="2:6" ht="37" customHeight="1" x14ac:dyDescent="0.2">
      <c r="B6" s="62" t="s">
        <v>95</v>
      </c>
      <c r="C6" s="63"/>
      <c r="D6" s="64"/>
      <c r="E6" s="4"/>
      <c r="F6" s="4"/>
    </row>
    <row r="7" spans="2:6" x14ac:dyDescent="0.2">
      <c r="B7" s="62" t="s">
        <v>3</v>
      </c>
      <c r="C7" s="63"/>
      <c r="D7" s="64"/>
      <c r="E7" s="4"/>
    </row>
    <row r="8" spans="2:6" ht="16" customHeight="1" x14ac:dyDescent="0.2">
      <c r="B8" s="62" t="s">
        <v>96</v>
      </c>
      <c r="C8" s="63"/>
      <c r="D8" s="64"/>
      <c r="E8" s="4"/>
    </row>
  </sheetData>
  <mergeCells count="7">
    <mergeCell ref="B8:D8"/>
    <mergeCell ref="B2:D2"/>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12778-08ED-44FC-AE2B-BE311EF1964C}">
  <dimension ref="A1:M104"/>
  <sheetViews>
    <sheetView tabSelected="1" zoomScaleNormal="140" workbookViewId="0">
      <pane xSplit="2" ySplit="3" topLeftCell="C4" activePane="bottomRight" state="frozen"/>
      <selection pane="topRight" activeCell="C1" sqref="C1"/>
      <selection pane="bottomLeft" activeCell="A15" sqref="A15"/>
      <selection pane="bottomRight" activeCell="E9" sqref="E9"/>
    </sheetView>
  </sheetViews>
  <sheetFormatPr baseColWidth="10" defaultColWidth="9.1640625" defaultRowHeight="15" customHeight="1" x14ac:dyDescent="0.2"/>
  <cols>
    <col min="1" max="1" width="5.6640625" style="1" customWidth="1"/>
    <col min="2" max="2" width="78.5" style="1" customWidth="1"/>
    <col min="3" max="3" width="49.6640625" style="1" customWidth="1"/>
    <col min="4" max="4" width="24.33203125" style="1" customWidth="1"/>
    <col min="5" max="5" width="17.6640625" style="1" customWidth="1"/>
    <col min="6" max="6" width="48.33203125" style="1" customWidth="1"/>
    <col min="7" max="8" width="36" style="1" customWidth="1"/>
    <col min="9" max="9" width="22.6640625" style="1" customWidth="1"/>
    <col min="10" max="10" width="33.83203125" style="1" customWidth="1"/>
    <col min="11" max="11" width="21" style="1" customWidth="1"/>
    <col min="12" max="12" width="13.33203125" style="1" customWidth="1"/>
    <col min="13" max="16384" width="9.1640625" style="1"/>
  </cols>
  <sheetData>
    <row r="1" spans="2:13" x14ac:dyDescent="0.2">
      <c r="B1" s="4"/>
      <c r="C1" s="4"/>
      <c r="D1" s="4"/>
      <c r="E1" s="4"/>
      <c r="F1" s="4"/>
      <c r="G1" s="4"/>
      <c r="H1" s="4"/>
    </row>
    <row r="2" spans="2:13" x14ac:dyDescent="0.2">
      <c r="B2" s="71" t="s">
        <v>4</v>
      </c>
      <c r="C2" s="72"/>
      <c r="D2" s="72"/>
      <c r="E2" s="72"/>
      <c r="F2" s="72"/>
      <c r="G2" s="72"/>
      <c r="H2" s="72"/>
      <c r="I2" s="73"/>
      <c r="J2" s="21"/>
      <c r="K2" s="75" t="s">
        <v>5</v>
      </c>
      <c r="L2" s="76"/>
    </row>
    <row r="3" spans="2:13" ht="32" x14ac:dyDescent="0.2">
      <c r="B3" s="32" t="s">
        <v>6</v>
      </c>
      <c r="C3" s="32" t="s">
        <v>7</v>
      </c>
      <c r="D3" s="32" t="s">
        <v>8</v>
      </c>
      <c r="E3" s="32" t="s">
        <v>9</v>
      </c>
      <c r="F3" s="36" t="s">
        <v>10</v>
      </c>
      <c r="G3" s="31" t="s">
        <v>11</v>
      </c>
      <c r="H3" s="31" t="s">
        <v>12</v>
      </c>
      <c r="I3" s="33" t="s">
        <v>75</v>
      </c>
      <c r="J3" s="34" t="s">
        <v>13</v>
      </c>
      <c r="K3" s="22" t="s">
        <v>14</v>
      </c>
      <c r="L3" s="22" t="s">
        <v>15</v>
      </c>
    </row>
    <row r="4" spans="2:13" ht="90" customHeight="1" x14ac:dyDescent="0.2">
      <c r="B4" s="2" t="s">
        <v>16</v>
      </c>
      <c r="C4" s="68" t="s">
        <v>76</v>
      </c>
      <c r="D4" s="91"/>
      <c r="E4" s="91"/>
      <c r="F4" s="86"/>
      <c r="G4" s="94"/>
      <c r="H4" s="85"/>
      <c r="I4" s="94"/>
      <c r="J4" s="18">
        <f>D4+E4+G4+I4</f>
        <v>0</v>
      </c>
      <c r="K4" s="2">
        <v>80</v>
      </c>
      <c r="L4" s="18">
        <f>J4*K4</f>
        <v>0</v>
      </c>
      <c r="M4" s="3"/>
    </row>
    <row r="5" spans="2:13" x14ac:dyDescent="0.2">
      <c r="B5" s="2" t="s">
        <v>17</v>
      </c>
      <c r="C5" s="69"/>
      <c r="D5" s="91"/>
      <c r="E5" s="91"/>
      <c r="F5" s="86"/>
      <c r="G5" s="94"/>
      <c r="H5" s="85"/>
      <c r="I5" s="94"/>
      <c r="J5" s="18">
        <f t="shared" ref="J5:J29" si="0">D5+E5+G5+I5</f>
        <v>0</v>
      </c>
      <c r="K5" s="7">
        <v>40</v>
      </c>
      <c r="L5" s="18">
        <f t="shared" ref="L5:L18" si="1">J5*K5</f>
        <v>0</v>
      </c>
      <c r="M5" s="3"/>
    </row>
    <row r="6" spans="2:13" x14ac:dyDescent="0.2">
      <c r="B6" s="2" t="s">
        <v>18</v>
      </c>
      <c r="C6" s="69"/>
      <c r="D6" s="91"/>
      <c r="E6" s="91"/>
      <c r="F6" s="86"/>
      <c r="G6" s="94"/>
      <c r="H6" s="85"/>
      <c r="I6" s="94"/>
      <c r="J6" s="18">
        <f t="shared" si="0"/>
        <v>0</v>
      </c>
      <c r="K6" s="2">
        <v>10</v>
      </c>
      <c r="L6" s="18">
        <f t="shared" si="1"/>
        <v>0</v>
      </c>
      <c r="M6" s="3"/>
    </row>
    <row r="7" spans="2:13" x14ac:dyDescent="0.2">
      <c r="B7" s="2" t="s">
        <v>80</v>
      </c>
      <c r="C7" s="69"/>
      <c r="D7" s="91"/>
      <c r="E7" s="91"/>
      <c r="F7" s="86"/>
      <c r="G7" s="94"/>
      <c r="H7" s="85"/>
      <c r="I7" s="94"/>
      <c r="J7" s="18"/>
      <c r="K7" s="2"/>
      <c r="L7" s="18"/>
      <c r="M7" s="3"/>
    </row>
    <row r="8" spans="2:13" x14ac:dyDescent="0.2">
      <c r="B8" s="2" t="s">
        <v>71</v>
      </c>
      <c r="C8" s="70"/>
      <c r="D8" s="91"/>
      <c r="E8" s="91"/>
      <c r="F8" s="86"/>
      <c r="G8" s="94"/>
      <c r="H8" s="85"/>
      <c r="I8" s="94"/>
      <c r="J8" s="18">
        <f t="shared" si="0"/>
        <v>0</v>
      </c>
      <c r="K8" s="2">
        <v>20</v>
      </c>
      <c r="L8" s="18">
        <f t="shared" si="1"/>
        <v>0</v>
      </c>
      <c r="M8" s="3"/>
    </row>
    <row r="9" spans="2:13" ht="48" x14ac:dyDescent="0.2">
      <c r="B9" s="2" t="s">
        <v>19</v>
      </c>
      <c r="C9" s="15" t="s">
        <v>81</v>
      </c>
      <c r="D9" s="91"/>
      <c r="E9" s="91"/>
      <c r="F9" s="86"/>
      <c r="G9" s="94"/>
      <c r="H9" s="85"/>
      <c r="I9" s="94"/>
      <c r="J9" s="18">
        <f t="shared" si="0"/>
        <v>0</v>
      </c>
      <c r="K9" s="2">
        <v>40</v>
      </c>
      <c r="L9" s="18">
        <f t="shared" si="1"/>
        <v>0</v>
      </c>
      <c r="M9" s="3"/>
    </row>
    <row r="10" spans="2:13" ht="50.25" customHeight="1" x14ac:dyDescent="0.2">
      <c r="B10" s="2" t="s">
        <v>21</v>
      </c>
      <c r="C10" s="68" t="s">
        <v>77</v>
      </c>
      <c r="D10" s="91"/>
      <c r="E10" s="91"/>
      <c r="F10" s="86"/>
      <c r="G10" s="94"/>
      <c r="H10" s="85"/>
      <c r="I10" s="94"/>
      <c r="J10" s="18">
        <f t="shared" si="0"/>
        <v>0</v>
      </c>
      <c r="K10" s="2">
        <v>80</v>
      </c>
      <c r="L10" s="18">
        <f t="shared" si="1"/>
        <v>0</v>
      </c>
      <c r="M10" s="3"/>
    </row>
    <row r="11" spans="2:13" ht="50.25" customHeight="1" x14ac:dyDescent="0.2">
      <c r="B11" s="2" t="s">
        <v>82</v>
      </c>
      <c r="C11" s="69"/>
      <c r="D11" s="91"/>
      <c r="E11" s="91"/>
      <c r="F11" s="86"/>
      <c r="G11" s="94"/>
      <c r="H11" s="85"/>
      <c r="I11" s="94"/>
      <c r="J11" s="18"/>
      <c r="K11" s="2"/>
      <c r="L11" s="18"/>
      <c r="M11" s="3"/>
    </row>
    <row r="12" spans="2:13" x14ac:dyDescent="0.2">
      <c r="B12" s="2" t="s">
        <v>22</v>
      </c>
      <c r="C12" s="69"/>
      <c r="D12" s="91"/>
      <c r="E12" s="91"/>
      <c r="F12" s="86"/>
      <c r="G12" s="94"/>
      <c r="H12" s="85"/>
      <c r="I12" s="94"/>
      <c r="J12" s="18">
        <f t="shared" si="0"/>
        <v>0</v>
      </c>
      <c r="K12" s="2">
        <v>30</v>
      </c>
      <c r="L12" s="18">
        <f>J12*K12</f>
        <v>0</v>
      </c>
      <c r="M12" s="3"/>
    </row>
    <row r="13" spans="2:13" x14ac:dyDescent="0.2">
      <c r="B13" s="2" t="s">
        <v>23</v>
      </c>
      <c r="C13" s="69"/>
      <c r="D13" s="91"/>
      <c r="E13" s="91"/>
      <c r="F13" s="86"/>
      <c r="G13" s="94"/>
      <c r="H13" s="85"/>
      <c r="I13" s="94"/>
      <c r="J13" s="18">
        <f>D13+E13+G13+I13</f>
        <v>0</v>
      </c>
      <c r="K13" s="2">
        <v>20</v>
      </c>
      <c r="L13" s="18">
        <f t="shared" si="1"/>
        <v>0</v>
      </c>
      <c r="M13" s="3"/>
    </row>
    <row r="14" spans="2:13" x14ac:dyDescent="0.2">
      <c r="B14" s="2" t="s">
        <v>24</v>
      </c>
      <c r="C14" s="70"/>
      <c r="D14" s="91"/>
      <c r="E14" s="91"/>
      <c r="F14" s="86"/>
      <c r="G14" s="94"/>
      <c r="H14" s="85"/>
      <c r="I14" s="94"/>
      <c r="J14" s="18">
        <f t="shared" si="0"/>
        <v>0</v>
      </c>
      <c r="K14" s="2">
        <v>20</v>
      </c>
      <c r="L14" s="18">
        <f t="shared" si="1"/>
        <v>0</v>
      </c>
      <c r="M14" s="3"/>
    </row>
    <row r="15" spans="2:13" x14ac:dyDescent="0.2">
      <c r="B15" s="2" t="s">
        <v>83</v>
      </c>
      <c r="C15" s="68" t="s">
        <v>26</v>
      </c>
      <c r="D15" s="91"/>
      <c r="E15" s="91"/>
      <c r="F15" s="86"/>
      <c r="G15" s="94"/>
      <c r="H15" s="85"/>
      <c r="I15" s="94"/>
      <c r="J15" s="18"/>
      <c r="K15" s="2"/>
      <c r="L15" s="18"/>
      <c r="M15" s="3"/>
    </row>
    <row r="16" spans="2:13" ht="15" customHeight="1" x14ac:dyDescent="0.2">
      <c r="B16" s="2" t="s">
        <v>84</v>
      </c>
      <c r="C16" s="70"/>
      <c r="D16" s="91"/>
      <c r="E16" s="91"/>
      <c r="F16" s="90"/>
      <c r="G16" s="94"/>
      <c r="H16" s="85"/>
      <c r="I16" s="94"/>
      <c r="J16" s="18">
        <f t="shared" si="0"/>
        <v>0</v>
      </c>
      <c r="K16" s="2">
        <v>150</v>
      </c>
      <c r="L16" s="18">
        <f t="shared" si="1"/>
        <v>0</v>
      </c>
      <c r="M16" s="3"/>
    </row>
    <row r="17" spans="2:13" ht="64" x14ac:dyDescent="0.2">
      <c r="B17" s="2" t="s">
        <v>27</v>
      </c>
      <c r="C17" s="37" t="s">
        <v>78</v>
      </c>
      <c r="D17" s="91"/>
      <c r="E17" s="94"/>
      <c r="F17" s="99"/>
      <c r="G17" s="96"/>
      <c r="H17" s="97"/>
      <c r="I17" s="94"/>
      <c r="J17" s="18">
        <f t="shared" si="0"/>
        <v>0</v>
      </c>
      <c r="K17" s="2">
        <v>130</v>
      </c>
      <c r="L17" s="18">
        <f t="shared" si="1"/>
        <v>0</v>
      </c>
      <c r="M17" s="3"/>
    </row>
    <row r="18" spans="2:13" ht="16" x14ac:dyDescent="0.2">
      <c r="B18" s="9" t="s">
        <v>28</v>
      </c>
      <c r="C18" s="25" t="s">
        <v>98</v>
      </c>
      <c r="D18" s="92"/>
      <c r="E18" s="93"/>
      <c r="F18" s="99"/>
      <c r="G18" s="96"/>
      <c r="H18" s="97"/>
      <c r="I18" s="94"/>
      <c r="J18" s="18">
        <f t="shared" si="0"/>
        <v>0</v>
      </c>
      <c r="K18" s="2">
        <v>20</v>
      </c>
      <c r="L18" s="18">
        <f t="shared" si="1"/>
        <v>0</v>
      </c>
      <c r="M18" s="3"/>
    </row>
    <row r="19" spans="2:13" x14ac:dyDescent="0.2">
      <c r="B19" s="26" t="s">
        <v>86</v>
      </c>
      <c r="C19" s="27"/>
      <c r="D19" s="50"/>
      <c r="E19" s="49"/>
      <c r="F19" s="61"/>
      <c r="G19" s="60"/>
      <c r="H19" s="29"/>
      <c r="I19" s="48"/>
      <c r="J19" s="30"/>
      <c r="K19" s="30"/>
      <c r="L19" s="30"/>
      <c r="M19" s="3"/>
    </row>
    <row r="20" spans="2:13" ht="128" x14ac:dyDescent="0.2">
      <c r="B20" s="8" t="s">
        <v>30</v>
      </c>
      <c r="C20" s="37" t="s">
        <v>31</v>
      </c>
      <c r="D20" s="92"/>
      <c r="E20" s="93"/>
      <c r="F20" s="98"/>
      <c r="G20" s="94"/>
      <c r="H20" s="85"/>
      <c r="I20" s="94"/>
      <c r="J20" s="18">
        <f t="shared" si="0"/>
        <v>0</v>
      </c>
      <c r="K20" s="2">
        <v>60</v>
      </c>
      <c r="L20" s="58">
        <f t="shared" ref="L20:L29" si="2">J20*K20</f>
        <v>0</v>
      </c>
      <c r="M20" s="3"/>
    </row>
    <row r="21" spans="2:13" ht="48" x14ac:dyDescent="0.2">
      <c r="B21" s="8" t="s">
        <v>32</v>
      </c>
      <c r="C21" s="37" t="s">
        <v>85</v>
      </c>
      <c r="D21" s="92"/>
      <c r="E21" s="93"/>
      <c r="F21" s="86"/>
      <c r="G21" s="94"/>
      <c r="H21" s="85"/>
      <c r="I21" s="94"/>
      <c r="J21" s="18">
        <f t="shared" si="0"/>
        <v>0</v>
      </c>
      <c r="K21" s="2">
        <v>30</v>
      </c>
      <c r="L21" s="58">
        <f t="shared" si="2"/>
        <v>0</v>
      </c>
      <c r="M21" s="3"/>
    </row>
    <row r="22" spans="2:13" ht="112" x14ac:dyDescent="0.2">
      <c r="B22" s="2" t="s">
        <v>34</v>
      </c>
      <c r="C22" s="37" t="s">
        <v>35</v>
      </c>
      <c r="D22" s="91"/>
      <c r="E22" s="94"/>
      <c r="F22" s="86"/>
      <c r="G22" s="94"/>
      <c r="H22" s="85"/>
      <c r="I22" s="94"/>
      <c r="J22" s="18">
        <f t="shared" si="0"/>
        <v>0</v>
      </c>
      <c r="K22" s="2">
        <v>30</v>
      </c>
      <c r="L22" s="58">
        <f t="shared" si="2"/>
        <v>0</v>
      </c>
      <c r="M22" s="3"/>
    </row>
    <row r="23" spans="2:13" ht="80" x14ac:dyDescent="0.2">
      <c r="B23" s="2" t="s">
        <v>36</v>
      </c>
      <c r="C23" s="37" t="s">
        <v>37</v>
      </c>
      <c r="D23" s="91"/>
      <c r="E23" s="94"/>
      <c r="F23" s="86"/>
      <c r="G23" s="94"/>
      <c r="H23" s="85"/>
      <c r="I23" s="94"/>
      <c r="J23" s="18">
        <f t="shared" si="0"/>
        <v>0</v>
      </c>
      <c r="K23" s="2">
        <v>100</v>
      </c>
      <c r="L23" s="58">
        <f t="shared" si="2"/>
        <v>0</v>
      </c>
      <c r="M23" s="3"/>
    </row>
    <row r="24" spans="2:13" ht="80" x14ac:dyDescent="0.2">
      <c r="B24" s="2" t="s">
        <v>87</v>
      </c>
      <c r="C24" s="37" t="s">
        <v>89</v>
      </c>
      <c r="D24" s="91"/>
      <c r="E24" s="94"/>
      <c r="F24" s="86"/>
      <c r="G24" s="94"/>
      <c r="H24" s="85"/>
      <c r="I24" s="94"/>
      <c r="J24" s="18">
        <f t="shared" si="0"/>
        <v>0</v>
      </c>
      <c r="K24" s="2">
        <v>50</v>
      </c>
      <c r="L24" s="58">
        <f t="shared" si="2"/>
        <v>0</v>
      </c>
      <c r="M24" s="3"/>
    </row>
    <row r="25" spans="2:13" ht="32" x14ac:dyDescent="0.2">
      <c r="B25" s="2" t="s">
        <v>88</v>
      </c>
      <c r="C25" s="37" t="s">
        <v>38</v>
      </c>
      <c r="D25" s="91"/>
      <c r="E25" s="94"/>
      <c r="F25" s="86"/>
      <c r="G25" s="94"/>
      <c r="H25" s="85"/>
      <c r="I25" s="94"/>
      <c r="J25" s="18">
        <f t="shared" si="0"/>
        <v>0</v>
      </c>
      <c r="K25" s="2">
        <v>30</v>
      </c>
      <c r="L25" s="58">
        <f t="shared" si="2"/>
        <v>0</v>
      </c>
      <c r="M25" s="3"/>
    </row>
    <row r="26" spans="2:13" ht="32" x14ac:dyDescent="0.2">
      <c r="B26" s="2" t="s">
        <v>39</v>
      </c>
      <c r="C26" s="37" t="s">
        <v>40</v>
      </c>
      <c r="D26" s="91"/>
      <c r="E26" s="94"/>
      <c r="F26" s="86"/>
      <c r="G26" s="94"/>
      <c r="H26" s="85"/>
      <c r="I26" s="94"/>
      <c r="J26" s="18">
        <f t="shared" si="0"/>
        <v>0</v>
      </c>
      <c r="K26" s="2">
        <v>40</v>
      </c>
      <c r="L26" s="58">
        <f t="shared" si="2"/>
        <v>0</v>
      </c>
      <c r="M26" s="3"/>
    </row>
    <row r="27" spans="2:13" ht="64" x14ac:dyDescent="0.2">
      <c r="B27" s="2" t="s">
        <v>41</v>
      </c>
      <c r="C27" s="37" t="s">
        <v>42</v>
      </c>
      <c r="D27" s="91"/>
      <c r="E27" s="94"/>
      <c r="F27" s="86"/>
      <c r="G27" s="94"/>
      <c r="H27" s="85"/>
      <c r="I27" s="94"/>
      <c r="J27" s="18">
        <f t="shared" si="0"/>
        <v>0</v>
      </c>
      <c r="K27" s="2">
        <v>40</v>
      </c>
      <c r="L27" s="58">
        <f t="shared" si="2"/>
        <v>0</v>
      </c>
      <c r="M27" s="3"/>
    </row>
    <row r="28" spans="2:13" ht="64" x14ac:dyDescent="0.2">
      <c r="B28" s="2" t="s">
        <v>43</v>
      </c>
      <c r="C28" s="37" t="s">
        <v>44</v>
      </c>
      <c r="D28" s="91"/>
      <c r="E28" s="94"/>
      <c r="F28" s="86"/>
      <c r="G28" s="94"/>
      <c r="H28" s="85"/>
      <c r="I28" s="94"/>
      <c r="J28" s="18">
        <f t="shared" si="0"/>
        <v>0</v>
      </c>
      <c r="K28" s="2">
        <v>20</v>
      </c>
      <c r="L28" s="58">
        <f t="shared" si="2"/>
        <v>0</v>
      </c>
      <c r="M28" s="3"/>
    </row>
    <row r="29" spans="2:13" ht="32" x14ac:dyDescent="0.2">
      <c r="B29" s="2" t="s">
        <v>45</v>
      </c>
      <c r="C29" s="37" t="s">
        <v>46</v>
      </c>
      <c r="D29" s="91"/>
      <c r="E29" s="94"/>
      <c r="F29" s="86"/>
      <c r="G29" s="94"/>
      <c r="H29" s="85"/>
      <c r="I29" s="94"/>
      <c r="J29" s="18">
        <f t="shared" si="0"/>
        <v>0</v>
      </c>
      <c r="K29" s="2">
        <v>200</v>
      </c>
      <c r="L29" s="58">
        <f t="shared" si="2"/>
        <v>0</v>
      </c>
      <c r="M29" s="3"/>
    </row>
    <row r="30" spans="2:13" x14ac:dyDescent="0.2">
      <c r="B30" s="38" t="s">
        <v>47</v>
      </c>
      <c r="C30" s="30"/>
      <c r="D30" s="51"/>
      <c r="E30" s="48"/>
      <c r="F30" s="30"/>
      <c r="G30" s="48"/>
      <c r="H30" s="29"/>
      <c r="I30" s="48"/>
      <c r="J30" s="30"/>
      <c r="K30" s="30"/>
      <c r="L30" s="30"/>
      <c r="M30" s="3"/>
    </row>
    <row r="31" spans="2:13" x14ac:dyDescent="0.2">
      <c r="B31" s="39" t="s">
        <v>73</v>
      </c>
      <c r="C31" s="52" t="s">
        <v>97</v>
      </c>
      <c r="D31" s="53"/>
      <c r="E31" s="89"/>
      <c r="F31" s="90"/>
      <c r="G31" s="56"/>
      <c r="H31" s="57"/>
      <c r="I31" s="56"/>
      <c r="J31" s="58">
        <f>E31</f>
        <v>0</v>
      </c>
      <c r="K31" s="23">
        <v>30</v>
      </c>
      <c r="L31" s="58">
        <f>J31*K31</f>
        <v>0</v>
      </c>
      <c r="M31" s="3"/>
    </row>
    <row r="32" spans="2:13" x14ac:dyDescent="0.2">
      <c r="B32" s="40" t="s">
        <v>74</v>
      </c>
      <c r="C32" s="54" t="s">
        <v>97</v>
      </c>
      <c r="D32" s="55"/>
      <c r="E32" s="91"/>
      <c r="F32" s="86"/>
      <c r="G32" s="55"/>
      <c r="H32" s="54"/>
      <c r="I32" s="55"/>
      <c r="J32" s="18">
        <f>E32</f>
        <v>0</v>
      </c>
      <c r="K32" s="9">
        <v>140</v>
      </c>
      <c r="L32" s="59">
        <f>J32*K32</f>
        <v>0</v>
      </c>
      <c r="M32" s="3"/>
    </row>
    <row r="33" spans="2:13" x14ac:dyDescent="0.2">
      <c r="B33" s="24"/>
      <c r="C33"/>
      <c r="D33"/>
      <c r="E33"/>
      <c r="F33"/>
      <c r="G33"/>
      <c r="H33"/>
      <c r="I33"/>
      <c r="J33"/>
      <c r="K33"/>
      <c r="L33"/>
      <c r="M33" s="3"/>
    </row>
    <row r="34" spans="2:13" x14ac:dyDescent="0.2">
      <c r="B34" s="71" t="s">
        <v>48</v>
      </c>
      <c r="C34" s="72"/>
      <c r="D34" s="72"/>
      <c r="E34" s="72"/>
      <c r="F34" s="72"/>
      <c r="G34" s="72"/>
      <c r="H34" s="72"/>
      <c r="I34" s="73"/>
      <c r="J34" s="21"/>
      <c r="K34" s="75" t="s">
        <v>5</v>
      </c>
      <c r="L34" s="76"/>
    </row>
    <row r="35" spans="2:13" ht="90" customHeight="1" x14ac:dyDescent="0.2">
      <c r="B35" s="2" t="s">
        <v>16</v>
      </c>
      <c r="C35" s="68" t="s">
        <v>76</v>
      </c>
      <c r="D35" s="91"/>
      <c r="E35" s="91"/>
      <c r="F35" s="86"/>
      <c r="G35" s="94"/>
      <c r="H35" s="85"/>
      <c r="I35" s="94"/>
      <c r="J35" s="18">
        <f>D35+E35+G35+I35</f>
        <v>0</v>
      </c>
      <c r="K35" s="2">
        <f>20+15</f>
        <v>35</v>
      </c>
      <c r="L35" s="18">
        <f>J35*K35</f>
        <v>0</v>
      </c>
      <c r="M35" s="3"/>
    </row>
    <row r="36" spans="2:13" x14ac:dyDescent="0.2">
      <c r="B36" s="2" t="s">
        <v>17</v>
      </c>
      <c r="C36" s="69"/>
      <c r="D36" s="91"/>
      <c r="E36" s="91"/>
      <c r="F36" s="86"/>
      <c r="G36" s="94"/>
      <c r="H36" s="85"/>
      <c r="I36" s="94"/>
      <c r="J36" s="18">
        <f t="shared" ref="J36:J48" si="3">D36+E36+G36+I36</f>
        <v>0</v>
      </c>
      <c r="K36" s="7">
        <v>0</v>
      </c>
      <c r="L36" s="18">
        <f t="shared" ref="L36:L41" si="4">J36*K36</f>
        <v>0</v>
      </c>
      <c r="M36" s="3"/>
    </row>
    <row r="37" spans="2:13" x14ac:dyDescent="0.2">
      <c r="B37" s="2" t="s">
        <v>18</v>
      </c>
      <c r="C37" s="69"/>
      <c r="D37" s="91"/>
      <c r="E37" s="91"/>
      <c r="F37" s="86"/>
      <c r="G37" s="94"/>
      <c r="H37" s="85"/>
      <c r="I37" s="94"/>
      <c r="J37" s="18">
        <f t="shared" si="3"/>
        <v>0</v>
      </c>
      <c r="K37" s="2">
        <v>0</v>
      </c>
      <c r="L37" s="18">
        <f t="shared" si="4"/>
        <v>0</v>
      </c>
      <c r="M37" s="3"/>
    </row>
    <row r="38" spans="2:13" x14ac:dyDescent="0.2">
      <c r="B38" s="2" t="s">
        <v>80</v>
      </c>
      <c r="C38" s="69"/>
      <c r="D38" s="91"/>
      <c r="E38" s="91"/>
      <c r="F38" s="86"/>
      <c r="G38" s="94"/>
      <c r="H38" s="85"/>
      <c r="I38" s="94"/>
      <c r="J38" s="18"/>
      <c r="K38" s="2"/>
      <c r="L38" s="18"/>
      <c r="M38" s="3"/>
    </row>
    <row r="39" spans="2:13" x14ac:dyDescent="0.2">
      <c r="B39" s="2" t="s">
        <v>71</v>
      </c>
      <c r="C39" s="70"/>
      <c r="D39" s="91"/>
      <c r="E39" s="91"/>
      <c r="F39" s="86"/>
      <c r="G39" s="94"/>
      <c r="H39" s="85"/>
      <c r="I39" s="94"/>
      <c r="J39" s="18">
        <f t="shared" si="3"/>
        <v>0</v>
      </c>
      <c r="K39" s="2">
        <v>0</v>
      </c>
      <c r="L39" s="18">
        <f t="shared" si="4"/>
        <v>0</v>
      </c>
      <c r="M39" s="3"/>
    </row>
    <row r="40" spans="2:13" ht="64" x14ac:dyDescent="0.2">
      <c r="B40" s="2" t="s">
        <v>19</v>
      </c>
      <c r="C40" s="15" t="s">
        <v>20</v>
      </c>
      <c r="D40" s="91"/>
      <c r="E40" s="91"/>
      <c r="F40" s="86"/>
      <c r="G40" s="94"/>
      <c r="H40" s="85"/>
      <c r="I40" s="94"/>
      <c r="J40" s="18">
        <f t="shared" si="3"/>
        <v>0</v>
      </c>
      <c r="K40" s="2">
        <v>20</v>
      </c>
      <c r="L40" s="18">
        <f t="shared" si="4"/>
        <v>0</v>
      </c>
      <c r="M40" s="3"/>
    </row>
    <row r="41" spans="2:13" ht="50.25" customHeight="1" x14ac:dyDescent="0.2">
      <c r="B41" s="2" t="s">
        <v>21</v>
      </c>
      <c r="C41" s="68" t="s">
        <v>77</v>
      </c>
      <c r="D41" s="91"/>
      <c r="E41" s="91"/>
      <c r="F41" s="86"/>
      <c r="G41" s="94"/>
      <c r="H41" s="85"/>
      <c r="I41" s="94"/>
      <c r="J41" s="18">
        <f t="shared" si="3"/>
        <v>0</v>
      </c>
      <c r="K41" s="2">
        <f>9+10</f>
        <v>19</v>
      </c>
      <c r="L41" s="18">
        <f t="shared" si="4"/>
        <v>0</v>
      </c>
      <c r="M41" s="3"/>
    </row>
    <row r="42" spans="2:13" ht="50.25" customHeight="1" x14ac:dyDescent="0.2">
      <c r="B42" s="2" t="s">
        <v>82</v>
      </c>
      <c r="C42" s="69"/>
      <c r="D42" s="91"/>
      <c r="E42" s="91"/>
      <c r="F42" s="86"/>
      <c r="G42" s="94"/>
      <c r="H42" s="85"/>
      <c r="I42" s="94"/>
      <c r="J42" s="18"/>
      <c r="K42" s="2"/>
      <c r="L42" s="18"/>
      <c r="M42" s="3"/>
    </row>
    <row r="43" spans="2:13" x14ac:dyDescent="0.2">
      <c r="B43" s="2" t="s">
        <v>22</v>
      </c>
      <c r="C43" s="69"/>
      <c r="D43" s="91"/>
      <c r="E43" s="91"/>
      <c r="F43" s="86"/>
      <c r="G43" s="94"/>
      <c r="H43" s="85"/>
      <c r="I43" s="94"/>
      <c r="J43" s="18">
        <f t="shared" si="3"/>
        <v>0</v>
      </c>
      <c r="K43" s="2">
        <f>4+2</f>
        <v>6</v>
      </c>
      <c r="L43" s="18">
        <f>J43*K43</f>
        <v>0</v>
      </c>
      <c r="M43" s="3"/>
    </row>
    <row r="44" spans="2:13" x14ac:dyDescent="0.2">
      <c r="B44" s="2" t="s">
        <v>23</v>
      </c>
      <c r="C44" s="69"/>
      <c r="D44" s="91"/>
      <c r="E44" s="91"/>
      <c r="F44" s="86"/>
      <c r="G44" s="94"/>
      <c r="H44" s="85"/>
      <c r="I44" s="94"/>
      <c r="J44" s="18">
        <f t="shared" si="3"/>
        <v>0</v>
      </c>
      <c r="K44" s="2">
        <f>5+3</f>
        <v>8</v>
      </c>
      <c r="L44" s="18">
        <f t="shared" ref="L44:L48" si="5">J44*K44</f>
        <v>0</v>
      </c>
      <c r="M44" s="3"/>
    </row>
    <row r="45" spans="2:13" x14ac:dyDescent="0.2">
      <c r="B45" s="2" t="s">
        <v>24</v>
      </c>
      <c r="C45" s="70"/>
      <c r="D45" s="91"/>
      <c r="E45" s="91"/>
      <c r="F45" s="86"/>
      <c r="G45" s="94"/>
      <c r="H45" s="85"/>
      <c r="I45" s="94"/>
      <c r="J45" s="18">
        <f t="shared" si="3"/>
        <v>0</v>
      </c>
      <c r="K45" s="2"/>
      <c r="L45" s="18">
        <f t="shared" si="5"/>
        <v>0</v>
      </c>
      <c r="M45" s="3"/>
    </row>
    <row r="46" spans="2:13" ht="15" customHeight="1" x14ac:dyDescent="0.2">
      <c r="B46" s="2" t="s">
        <v>25</v>
      </c>
      <c r="C46" s="37" t="s">
        <v>79</v>
      </c>
      <c r="D46" s="91"/>
      <c r="E46" s="91"/>
      <c r="F46" s="90"/>
      <c r="G46" s="94"/>
      <c r="H46" s="85"/>
      <c r="I46" s="94"/>
      <c r="J46" s="18">
        <f t="shared" si="3"/>
        <v>0</v>
      </c>
      <c r="K46" s="2">
        <v>15</v>
      </c>
      <c r="L46" s="18">
        <f t="shared" si="5"/>
        <v>0</v>
      </c>
      <c r="M46" s="3"/>
    </row>
    <row r="47" spans="2:13" ht="64" x14ac:dyDescent="0.2">
      <c r="B47" s="2" t="s">
        <v>27</v>
      </c>
      <c r="C47" s="37" t="s">
        <v>78</v>
      </c>
      <c r="D47" s="91"/>
      <c r="E47" s="94"/>
      <c r="F47" s="95"/>
      <c r="G47" s="96"/>
      <c r="H47" s="97"/>
      <c r="I47" s="94"/>
      <c r="J47" s="18">
        <f t="shared" si="3"/>
        <v>0</v>
      </c>
      <c r="K47" s="2">
        <v>15</v>
      </c>
      <c r="L47" s="18">
        <f t="shared" si="5"/>
        <v>0</v>
      </c>
      <c r="M47" s="3"/>
    </row>
    <row r="48" spans="2:13" ht="80" x14ac:dyDescent="0.2">
      <c r="B48" s="9" t="s">
        <v>28</v>
      </c>
      <c r="C48" s="25" t="s">
        <v>29</v>
      </c>
      <c r="D48" s="92"/>
      <c r="E48" s="93"/>
      <c r="F48" s="95"/>
      <c r="G48" s="96"/>
      <c r="H48" s="97"/>
      <c r="I48" s="94"/>
      <c r="J48" s="18">
        <f t="shared" si="3"/>
        <v>0</v>
      </c>
      <c r="K48" s="2"/>
      <c r="L48" s="18">
        <f t="shared" si="5"/>
        <v>0</v>
      </c>
      <c r="M48" s="3"/>
    </row>
    <row r="49" spans="2:13" x14ac:dyDescent="0.2">
      <c r="B49" s="26" t="s">
        <v>86</v>
      </c>
      <c r="C49" s="27"/>
      <c r="D49" s="50"/>
      <c r="E49" s="49"/>
      <c r="F49" s="28"/>
      <c r="G49" s="48"/>
      <c r="H49" s="29"/>
      <c r="I49" s="48"/>
      <c r="J49" s="30"/>
      <c r="K49" s="30"/>
      <c r="L49" s="30"/>
      <c r="M49" s="3"/>
    </row>
    <row r="50" spans="2:13" ht="128" x14ac:dyDescent="0.2">
      <c r="B50" s="8" t="s">
        <v>30</v>
      </c>
      <c r="C50" s="37" t="s">
        <v>31</v>
      </c>
      <c r="D50" s="92"/>
      <c r="E50" s="93"/>
      <c r="F50" s="86"/>
      <c r="G50" s="94"/>
      <c r="H50" s="85"/>
      <c r="I50" s="94"/>
      <c r="J50" s="18">
        <f t="shared" ref="J50:J59" si="6">D50+E50+G50+I50</f>
        <v>0</v>
      </c>
      <c r="K50" s="2"/>
      <c r="L50" s="58">
        <f t="shared" ref="L50:L59" si="7">J50*K50</f>
        <v>0</v>
      </c>
      <c r="M50" s="3"/>
    </row>
    <row r="51" spans="2:13" ht="16" x14ac:dyDescent="0.2">
      <c r="B51" s="8" t="s">
        <v>32</v>
      </c>
      <c r="C51" s="41" t="s">
        <v>33</v>
      </c>
      <c r="D51" s="92"/>
      <c r="E51" s="93"/>
      <c r="F51" s="86"/>
      <c r="G51" s="94"/>
      <c r="H51" s="85"/>
      <c r="I51" s="94"/>
      <c r="J51" s="18">
        <f t="shared" si="6"/>
        <v>0</v>
      </c>
      <c r="K51" s="2"/>
      <c r="L51" s="58">
        <f t="shared" si="7"/>
        <v>0</v>
      </c>
      <c r="M51" s="3"/>
    </row>
    <row r="52" spans="2:13" ht="112" x14ac:dyDescent="0.2">
      <c r="B52" s="2" t="s">
        <v>34</v>
      </c>
      <c r="C52" s="37" t="s">
        <v>35</v>
      </c>
      <c r="D52" s="91"/>
      <c r="E52" s="94"/>
      <c r="F52" s="86"/>
      <c r="G52" s="94"/>
      <c r="H52" s="85"/>
      <c r="I52" s="94"/>
      <c r="J52" s="18">
        <f t="shared" si="6"/>
        <v>0</v>
      </c>
      <c r="K52" s="2">
        <v>30</v>
      </c>
      <c r="L52" s="58">
        <f t="shared" si="7"/>
        <v>0</v>
      </c>
      <c r="M52" s="3"/>
    </row>
    <row r="53" spans="2:13" ht="80" x14ac:dyDescent="0.2">
      <c r="B53" s="2" t="s">
        <v>36</v>
      </c>
      <c r="C53" s="37" t="s">
        <v>37</v>
      </c>
      <c r="D53" s="91"/>
      <c r="E53" s="94"/>
      <c r="F53" s="86"/>
      <c r="G53" s="94"/>
      <c r="H53" s="85"/>
      <c r="I53" s="94"/>
      <c r="J53" s="18">
        <f t="shared" si="6"/>
        <v>0</v>
      </c>
      <c r="K53" s="2">
        <f>12*4</f>
        <v>48</v>
      </c>
      <c r="L53" s="58">
        <f t="shared" si="7"/>
        <v>0</v>
      </c>
      <c r="M53" s="3"/>
    </row>
    <row r="54" spans="2:13" ht="80" x14ac:dyDescent="0.2">
      <c r="B54" s="2" t="s">
        <v>87</v>
      </c>
      <c r="C54" s="37" t="s">
        <v>89</v>
      </c>
      <c r="D54" s="91"/>
      <c r="E54" s="94"/>
      <c r="F54" s="86"/>
      <c r="G54" s="94"/>
      <c r="H54" s="85"/>
      <c r="I54" s="94"/>
      <c r="J54" s="18">
        <f t="shared" si="6"/>
        <v>0</v>
      </c>
      <c r="K54" s="2">
        <v>0</v>
      </c>
      <c r="L54" s="58">
        <f t="shared" si="7"/>
        <v>0</v>
      </c>
      <c r="M54" s="3"/>
    </row>
    <row r="55" spans="2:13" ht="32" x14ac:dyDescent="0.2">
      <c r="B55" s="2" t="s">
        <v>88</v>
      </c>
      <c r="C55" s="37" t="s">
        <v>38</v>
      </c>
      <c r="D55" s="91"/>
      <c r="E55" s="94"/>
      <c r="F55" s="86"/>
      <c r="G55" s="94"/>
      <c r="H55" s="85"/>
      <c r="I55" s="94"/>
      <c r="J55" s="18"/>
      <c r="K55" s="2">
        <v>0</v>
      </c>
      <c r="L55" s="58"/>
      <c r="M55" s="3"/>
    </row>
    <row r="56" spans="2:13" ht="32" x14ac:dyDescent="0.2">
      <c r="B56" s="2" t="s">
        <v>39</v>
      </c>
      <c r="C56" s="37" t="s">
        <v>40</v>
      </c>
      <c r="D56" s="91"/>
      <c r="E56" s="94"/>
      <c r="F56" s="86"/>
      <c r="G56" s="94"/>
      <c r="H56" s="85"/>
      <c r="I56" s="94"/>
      <c r="J56" s="18">
        <f t="shared" si="6"/>
        <v>0</v>
      </c>
      <c r="K56" s="2">
        <v>0</v>
      </c>
      <c r="L56" s="58">
        <f t="shared" si="7"/>
        <v>0</v>
      </c>
      <c r="M56" s="3"/>
    </row>
    <row r="57" spans="2:13" ht="64" x14ac:dyDescent="0.2">
      <c r="B57" s="2" t="s">
        <v>41</v>
      </c>
      <c r="C57" s="37" t="s">
        <v>42</v>
      </c>
      <c r="D57" s="91"/>
      <c r="E57" s="94"/>
      <c r="F57" s="86"/>
      <c r="G57" s="94"/>
      <c r="H57" s="85"/>
      <c r="I57" s="94"/>
      <c r="J57" s="18">
        <f t="shared" si="6"/>
        <v>0</v>
      </c>
      <c r="K57" s="2">
        <v>0</v>
      </c>
      <c r="L57" s="58">
        <f t="shared" si="7"/>
        <v>0</v>
      </c>
      <c r="M57" s="3"/>
    </row>
    <row r="58" spans="2:13" ht="64" x14ac:dyDescent="0.2">
      <c r="B58" s="2" t="s">
        <v>43</v>
      </c>
      <c r="C58" s="37" t="s">
        <v>44</v>
      </c>
      <c r="D58" s="91"/>
      <c r="E58" s="94"/>
      <c r="F58" s="86"/>
      <c r="G58" s="94"/>
      <c r="H58" s="85"/>
      <c r="I58" s="94"/>
      <c r="J58" s="18">
        <f t="shared" si="6"/>
        <v>0</v>
      </c>
      <c r="K58" s="2">
        <v>0</v>
      </c>
      <c r="L58" s="58">
        <f t="shared" si="7"/>
        <v>0</v>
      </c>
      <c r="M58" s="3"/>
    </row>
    <row r="59" spans="2:13" ht="32" x14ac:dyDescent="0.2">
      <c r="B59" s="2" t="s">
        <v>45</v>
      </c>
      <c r="C59" s="37" t="s">
        <v>46</v>
      </c>
      <c r="D59" s="91"/>
      <c r="E59" s="94"/>
      <c r="F59" s="86"/>
      <c r="G59" s="94"/>
      <c r="H59" s="85"/>
      <c r="I59" s="94"/>
      <c r="J59" s="18">
        <f t="shared" si="6"/>
        <v>0</v>
      </c>
      <c r="K59" s="2">
        <v>0</v>
      </c>
      <c r="L59" s="58">
        <f t="shared" si="7"/>
        <v>0</v>
      </c>
      <c r="M59" s="3"/>
    </row>
    <row r="60" spans="2:13" x14ac:dyDescent="0.2">
      <c r="B60" s="38" t="s">
        <v>47</v>
      </c>
      <c r="C60" s="30"/>
      <c r="D60" s="51"/>
      <c r="E60" s="48"/>
      <c r="F60" s="30"/>
      <c r="G60" s="48"/>
      <c r="H60" s="29"/>
      <c r="I60" s="48"/>
      <c r="J60" s="30"/>
      <c r="K60" s="30"/>
      <c r="L60" s="30"/>
      <c r="M60" s="3"/>
    </row>
    <row r="61" spans="2:13" x14ac:dyDescent="0.2">
      <c r="B61" s="39" t="s">
        <v>90</v>
      </c>
      <c r="C61" s="52" t="s">
        <v>97</v>
      </c>
      <c r="D61" s="53"/>
      <c r="E61" s="89"/>
      <c r="F61" s="90"/>
      <c r="G61" s="56"/>
      <c r="H61" s="57"/>
      <c r="I61" s="56"/>
      <c r="J61" s="58">
        <f>E61</f>
        <v>0</v>
      </c>
      <c r="K61" s="23">
        <v>5</v>
      </c>
      <c r="L61" s="58">
        <f>J61*K61</f>
        <v>0</v>
      </c>
      <c r="M61" s="3"/>
    </row>
    <row r="62" spans="2:13" x14ac:dyDescent="0.2">
      <c r="B62" s="40" t="s">
        <v>91</v>
      </c>
      <c r="C62" s="52" t="s">
        <v>97</v>
      </c>
      <c r="D62" s="55"/>
      <c r="E62" s="91"/>
      <c r="F62" s="86"/>
      <c r="G62" s="55"/>
      <c r="H62" s="54"/>
      <c r="I62" s="55"/>
      <c r="J62" s="18">
        <f>E62</f>
        <v>0</v>
      </c>
      <c r="K62" s="9">
        <v>50</v>
      </c>
      <c r="L62" s="59">
        <f>J62*K62</f>
        <v>0</v>
      </c>
      <c r="M62" s="3"/>
    </row>
    <row r="63" spans="2:13" ht="15" customHeight="1" x14ac:dyDescent="0.2">
      <c r="L63" s="42"/>
    </row>
    <row r="64" spans="2:13" x14ac:dyDescent="0.2">
      <c r="B64" s="77" t="s">
        <v>1</v>
      </c>
      <c r="C64" s="78"/>
      <c r="D64" s="78"/>
      <c r="E64" s="79"/>
    </row>
    <row r="65" spans="1:8" x14ac:dyDescent="0.2">
      <c r="A65" s="17"/>
      <c r="B65" s="6"/>
      <c r="C65" s="6">
        <v>2024</v>
      </c>
      <c r="D65" s="6">
        <v>2025</v>
      </c>
      <c r="E65" s="6">
        <v>2026</v>
      </c>
      <c r="F65" s="3"/>
    </row>
    <row r="66" spans="1:8" x14ac:dyDescent="0.2">
      <c r="A66" s="17"/>
      <c r="B66" s="2" t="s">
        <v>49</v>
      </c>
      <c r="C66" s="47" t="s">
        <v>97</v>
      </c>
      <c r="D66" s="20">
        <v>0.05</v>
      </c>
      <c r="E66" s="20">
        <f>D66</f>
        <v>0.05</v>
      </c>
      <c r="F66" s="3"/>
    </row>
    <row r="67" spans="1:8" x14ac:dyDescent="0.2">
      <c r="A67" s="17"/>
      <c r="B67" s="7" t="s">
        <v>50</v>
      </c>
      <c r="C67" s="35">
        <v>150</v>
      </c>
      <c r="D67" s="35">
        <v>250</v>
      </c>
      <c r="E67" s="35">
        <v>250</v>
      </c>
      <c r="F67" s="3"/>
    </row>
    <row r="68" spans="1:8" x14ac:dyDescent="0.2">
      <c r="A68" s="17"/>
      <c r="B68" s="7" t="s">
        <v>51</v>
      </c>
      <c r="C68" s="19">
        <f>SUM(L4:L32)</f>
        <v>0</v>
      </c>
      <c r="D68" s="19">
        <f>C68*(D67/C67)*(1+D66)</f>
        <v>0</v>
      </c>
      <c r="E68" s="19">
        <f>D68*(E67/D67)*(1+E66)</f>
        <v>0</v>
      </c>
      <c r="F68" s="3"/>
    </row>
    <row r="69" spans="1:8" x14ac:dyDescent="0.2">
      <c r="A69" s="17"/>
      <c r="B69" s="2" t="s">
        <v>52</v>
      </c>
      <c r="C69" s="35">
        <f>35</f>
        <v>35</v>
      </c>
      <c r="D69" s="35">
        <f>C69*2</f>
        <v>70</v>
      </c>
      <c r="E69" s="35">
        <f>D69*2</f>
        <v>140</v>
      </c>
      <c r="F69" s="3"/>
    </row>
    <row r="70" spans="1:8" x14ac:dyDescent="0.2">
      <c r="A70" s="17"/>
      <c r="B70" s="2" t="s">
        <v>53</v>
      </c>
      <c r="C70" s="18">
        <f>SUM(L35:L62)</f>
        <v>0</v>
      </c>
      <c r="D70" s="19">
        <f>C70*(D69/C69)*(1+D66)</f>
        <v>0</v>
      </c>
      <c r="E70" s="19">
        <f>D70*(E69/D69)*(1+E66)</f>
        <v>0</v>
      </c>
      <c r="F70" s="3"/>
    </row>
    <row r="71" spans="1:8" x14ac:dyDescent="0.2">
      <c r="A71" s="17"/>
      <c r="B71" s="23" t="s">
        <v>54</v>
      </c>
      <c r="C71" s="58">
        <f>C81</f>
        <v>0</v>
      </c>
      <c r="D71" s="58">
        <f t="shared" ref="D71:E71" si="8">D81</f>
        <v>0</v>
      </c>
      <c r="E71" s="58">
        <f t="shared" si="8"/>
        <v>0</v>
      </c>
      <c r="F71" s="3"/>
    </row>
    <row r="72" spans="1:8" x14ac:dyDescent="0.2">
      <c r="A72" s="17"/>
      <c r="B72" s="2" t="s">
        <v>0</v>
      </c>
      <c r="C72" s="18">
        <f>C68+C70+C71</f>
        <v>0</v>
      </c>
      <c r="D72" s="18">
        <f t="shared" ref="D72:E72" si="9">D68+D70+D71</f>
        <v>0</v>
      </c>
      <c r="E72" s="18">
        <f t="shared" si="9"/>
        <v>0</v>
      </c>
      <c r="F72" s="3"/>
    </row>
    <row r="73" spans="1:8" x14ac:dyDescent="0.2">
      <c r="A73" s="17"/>
      <c r="B73" s="14"/>
      <c r="C73" s="14"/>
      <c r="D73" s="14"/>
      <c r="E73" s="14"/>
      <c r="F73" s="3"/>
    </row>
    <row r="74" spans="1:8" x14ac:dyDescent="0.2">
      <c r="A74" s="17"/>
      <c r="B74" s="72" t="s">
        <v>55</v>
      </c>
      <c r="C74" s="72"/>
      <c r="D74" s="72"/>
      <c r="E74" s="72"/>
      <c r="F74" s="73"/>
    </row>
    <row r="75" spans="1:8" x14ac:dyDescent="0.2">
      <c r="A75" s="17"/>
      <c r="B75" s="6" t="s">
        <v>99</v>
      </c>
      <c r="C75" s="6">
        <v>2024</v>
      </c>
      <c r="D75" s="6">
        <v>2025</v>
      </c>
      <c r="E75" s="6">
        <v>2026</v>
      </c>
      <c r="F75" s="6" t="s">
        <v>56</v>
      </c>
      <c r="G75" s="3"/>
      <c r="H75" s="3"/>
    </row>
    <row r="76" spans="1:8" x14ac:dyDescent="0.2">
      <c r="A76" s="17"/>
      <c r="B76" s="2" t="s">
        <v>100</v>
      </c>
      <c r="C76" s="87"/>
      <c r="D76" s="87"/>
      <c r="E76" s="88"/>
      <c r="F76" s="86"/>
      <c r="G76" s="3"/>
      <c r="H76" s="3"/>
    </row>
    <row r="77" spans="1:8" x14ac:dyDescent="0.2">
      <c r="A77" s="17"/>
      <c r="B77" s="2" t="s">
        <v>101</v>
      </c>
      <c r="C77" s="87"/>
      <c r="D77" s="87"/>
      <c r="E77" s="88"/>
      <c r="F77" s="86"/>
      <c r="G77" s="3"/>
      <c r="H77" s="3"/>
    </row>
    <row r="78" spans="1:8" x14ac:dyDescent="0.2">
      <c r="A78" s="17"/>
      <c r="B78" s="2" t="s">
        <v>102</v>
      </c>
      <c r="C78" s="87"/>
      <c r="D78" s="87"/>
      <c r="E78" s="88"/>
      <c r="F78" s="86"/>
      <c r="G78" s="3"/>
      <c r="H78" s="3"/>
    </row>
    <row r="79" spans="1:8" x14ac:dyDescent="0.2">
      <c r="A79" s="17"/>
      <c r="B79" s="2" t="s">
        <v>103</v>
      </c>
      <c r="C79" s="87"/>
      <c r="D79" s="87"/>
      <c r="E79" s="88"/>
      <c r="F79" s="86"/>
      <c r="G79" s="3"/>
      <c r="H79" s="3"/>
    </row>
    <row r="80" spans="1:8" x14ac:dyDescent="0.2">
      <c r="A80" s="17"/>
      <c r="B80" s="2" t="s">
        <v>104</v>
      </c>
      <c r="C80" s="87"/>
      <c r="D80" s="87"/>
      <c r="E80" s="88"/>
      <c r="F80" s="86"/>
    </row>
    <row r="81" spans="1:6" x14ac:dyDescent="0.2">
      <c r="A81" s="17"/>
      <c r="B81" s="2" t="s">
        <v>0</v>
      </c>
      <c r="C81" s="18">
        <f>SUM(C76:C80)</f>
        <v>0</v>
      </c>
      <c r="D81" s="18">
        <f>SUM(D76:D80)</f>
        <v>0</v>
      </c>
      <c r="E81" s="18">
        <f>SUM(E76:E80)</f>
        <v>0</v>
      </c>
      <c r="F81" s="10"/>
    </row>
    <row r="82" spans="1:6" x14ac:dyDescent="0.2">
      <c r="A82" s="17"/>
      <c r="B82" s="44"/>
      <c r="C82" s="44"/>
      <c r="D82" s="44"/>
      <c r="E82" s="14"/>
      <c r="F82" s="3"/>
    </row>
    <row r="83" spans="1:6" x14ac:dyDescent="0.2">
      <c r="B83" s="74" t="s">
        <v>57</v>
      </c>
      <c r="C83" s="74"/>
      <c r="D83" s="74"/>
      <c r="E83" s="43"/>
      <c r="F83" s="3"/>
    </row>
    <row r="84" spans="1:6" ht="16" x14ac:dyDescent="0.2">
      <c r="B84" s="45" t="s">
        <v>58</v>
      </c>
      <c r="C84" s="46" t="s">
        <v>59</v>
      </c>
      <c r="D84" s="45" t="s">
        <v>60</v>
      </c>
      <c r="E84" s="12"/>
      <c r="F84" s="3"/>
    </row>
    <row r="85" spans="1:6" ht="16" x14ac:dyDescent="0.2">
      <c r="B85" s="80" t="s">
        <v>61</v>
      </c>
      <c r="C85" s="83"/>
      <c r="D85" s="84"/>
      <c r="E85" s="11"/>
      <c r="F85" s="3"/>
    </row>
    <row r="86" spans="1:6" x14ac:dyDescent="0.2">
      <c r="B86" s="81" t="s">
        <v>62</v>
      </c>
      <c r="C86" s="85"/>
      <c r="D86" s="86"/>
      <c r="E86" s="3"/>
      <c r="F86" s="3"/>
    </row>
    <row r="87" spans="1:6" x14ac:dyDescent="0.2">
      <c r="B87" s="81" t="s">
        <v>63</v>
      </c>
      <c r="C87" s="85"/>
      <c r="D87" s="86"/>
      <c r="E87" s="3"/>
      <c r="F87" s="3"/>
    </row>
    <row r="88" spans="1:6" x14ac:dyDescent="0.2">
      <c r="B88" s="81" t="s">
        <v>64</v>
      </c>
      <c r="C88" s="85"/>
      <c r="D88" s="86"/>
      <c r="E88" s="3"/>
      <c r="F88" s="3"/>
    </row>
    <row r="89" spans="1:6" x14ac:dyDescent="0.2">
      <c r="B89" s="81" t="s">
        <v>65</v>
      </c>
      <c r="C89" s="85"/>
      <c r="D89" s="86"/>
      <c r="E89" s="3"/>
      <c r="F89" s="3"/>
    </row>
    <row r="90" spans="1:6" x14ac:dyDescent="0.2">
      <c r="B90" s="82" t="s">
        <v>66</v>
      </c>
      <c r="C90" s="85"/>
      <c r="D90" s="86"/>
      <c r="E90" s="3"/>
      <c r="F90" s="3"/>
    </row>
    <row r="91" spans="1:6" x14ac:dyDescent="0.2">
      <c r="B91" s="81" t="s">
        <v>92</v>
      </c>
      <c r="C91" s="85"/>
      <c r="D91" s="86"/>
      <c r="E91" s="3"/>
      <c r="F91" s="3"/>
    </row>
    <row r="92" spans="1:6" x14ac:dyDescent="0.2">
      <c r="B92" s="81" t="s">
        <v>67</v>
      </c>
      <c r="C92" s="85"/>
      <c r="D92" s="86"/>
      <c r="E92" s="3"/>
      <c r="F92" s="3"/>
    </row>
    <row r="93" spans="1:6" x14ac:dyDescent="0.2">
      <c r="B93" s="85" t="s">
        <v>69</v>
      </c>
      <c r="C93" s="85"/>
      <c r="D93" s="86"/>
      <c r="E93" s="3"/>
    </row>
    <row r="94" spans="1:6" ht="31.5" customHeight="1" x14ac:dyDescent="0.2">
      <c r="B94" s="85" t="s">
        <v>69</v>
      </c>
      <c r="C94" s="85"/>
      <c r="D94" s="86"/>
      <c r="E94" s="3"/>
    </row>
    <row r="95" spans="1:6" ht="16" x14ac:dyDescent="0.2">
      <c r="B95" s="5" t="s">
        <v>70</v>
      </c>
      <c r="C95" s="13" t="s">
        <v>59</v>
      </c>
      <c r="D95" s="5" t="s">
        <v>60</v>
      </c>
      <c r="E95" s="3"/>
    </row>
    <row r="96" spans="1:6" x14ac:dyDescent="0.2">
      <c r="B96" s="16" t="s">
        <v>68</v>
      </c>
      <c r="C96" s="85"/>
      <c r="D96" s="86"/>
      <c r="E96" s="3"/>
    </row>
    <row r="97" spans="2:5" x14ac:dyDescent="0.2">
      <c r="B97" s="85" t="s">
        <v>69</v>
      </c>
      <c r="C97" s="85"/>
      <c r="D97" s="86"/>
      <c r="E97" s="3"/>
    </row>
    <row r="98" spans="2:5" x14ac:dyDescent="0.2">
      <c r="B98" s="85" t="s">
        <v>69</v>
      </c>
      <c r="C98" s="85"/>
      <c r="D98" s="86"/>
      <c r="E98" s="3"/>
    </row>
    <row r="99" spans="2:5" x14ac:dyDescent="0.2">
      <c r="B99" s="85" t="s">
        <v>69</v>
      </c>
      <c r="C99" s="85"/>
      <c r="D99" s="86"/>
      <c r="E99" s="3"/>
    </row>
    <row r="100" spans="2:5" x14ac:dyDescent="0.2">
      <c r="B100" s="85" t="s">
        <v>69</v>
      </c>
      <c r="C100" s="85"/>
      <c r="D100" s="86"/>
      <c r="E100" s="3"/>
    </row>
    <row r="101" spans="2:5" x14ac:dyDescent="0.2">
      <c r="B101" s="85" t="s">
        <v>69</v>
      </c>
      <c r="C101" s="85"/>
      <c r="D101" s="86"/>
      <c r="E101" s="3"/>
    </row>
    <row r="102" spans="2:5" x14ac:dyDescent="0.2">
      <c r="B102" s="85" t="s">
        <v>69</v>
      </c>
      <c r="C102" s="85"/>
      <c r="D102" s="86"/>
      <c r="E102" s="3"/>
    </row>
    <row r="103" spans="2:5" ht="15" customHeight="1" x14ac:dyDescent="0.2">
      <c r="B103" s="85" t="s">
        <v>69</v>
      </c>
      <c r="C103" s="85"/>
      <c r="D103" s="86"/>
      <c r="E103" s="3"/>
    </row>
    <row r="104" spans="2:5" ht="15" customHeight="1" x14ac:dyDescent="0.2">
      <c r="D104" s="42"/>
    </row>
  </sheetData>
  <sheetProtection algorithmName="SHA-512" hashValue="xWOIdtPK+RUS/aKz5IGAGt5uwFzZQoLZC2vCGyFPpZM95uzazHhzMXW4n5tnuLkBsTJeMOt2ljiD3bH7xGhFBw==" saltValue="Fx/niPr1PFeYV/0ndxckxw==" spinCount="100000" sheet="1" objects="1" scenarios="1"/>
  <mergeCells count="12">
    <mergeCell ref="C4:C8"/>
    <mergeCell ref="B2:I2"/>
    <mergeCell ref="B83:D83"/>
    <mergeCell ref="K2:L2"/>
    <mergeCell ref="C10:C14"/>
    <mergeCell ref="B74:F74"/>
    <mergeCell ref="B64:E64"/>
    <mergeCell ref="B34:I34"/>
    <mergeCell ref="K34:L34"/>
    <mergeCell ref="C35:C39"/>
    <mergeCell ref="C41:C45"/>
    <mergeCell ref="C15:C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Cost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Blake Herrschaft</cp:lastModifiedBy>
  <cp:revision/>
  <dcterms:created xsi:type="dcterms:W3CDTF">2015-06-05T18:17:20Z</dcterms:created>
  <dcterms:modified xsi:type="dcterms:W3CDTF">2023-09-28T17:17:02Z</dcterms:modified>
  <cp:category/>
  <cp:contentStatus/>
</cp:coreProperties>
</file>